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GECF\10XG\Applications\3' mRNA-seq Cellplex\"/>
    </mc:Choice>
  </mc:AlternateContent>
  <xr:revisionPtr revIDLastSave="0" documentId="13_ncr:1_{A54E47C5-3A90-4C78-9B45-5752B07E3931}" xr6:coauthVersionLast="47" xr6:coauthVersionMax="47" xr10:uidLastSave="{00000000-0000-0000-0000-000000000000}"/>
  <bookViews>
    <workbookView xWindow="1020" yWindow="735" windowWidth="36510" windowHeight="17235" xr2:uid="{F9F7BD4E-0851-4DF1-95D5-5B05CB674CD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H18" i="1"/>
  <c r="H17" i="1"/>
  <c r="F22" i="1"/>
  <c r="F23" i="1"/>
  <c r="F24" i="1"/>
  <c r="F25" i="1"/>
  <c r="F26" i="1"/>
  <c r="F27" i="1"/>
  <c r="F28" i="1"/>
  <c r="F29" i="1"/>
  <c r="F30" i="1"/>
  <c r="F31" i="1"/>
  <c r="F32" i="1"/>
  <c r="F33" i="1"/>
  <c r="J22" i="1"/>
  <c r="J33" i="1"/>
  <c r="K33" i="1"/>
  <c r="L33" i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K22" i="1" l="1"/>
  <c r="L22" i="1" s="1"/>
  <c r="H16" i="1"/>
  <c r="F19" i="1"/>
  <c r="H19" i="1" s="1"/>
  <c r="H23" i="1"/>
  <c r="H22" i="1"/>
  <c r="H33" i="1"/>
  <c r="H24" i="1"/>
  <c r="H25" i="1"/>
  <c r="H26" i="1"/>
  <c r="H27" i="1"/>
  <c r="H28" i="1"/>
  <c r="H29" i="1"/>
  <c r="H30" i="1"/>
  <c r="H31" i="1"/>
  <c r="H32" i="1"/>
  <c r="H37" i="1" l="1"/>
  <c r="C34" i="1"/>
  <c r="H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Bastien Mangeat</author>
  </authors>
  <commentList>
    <comment ref="H15" authorId="0" shapeId="0" xr:uid="{440CB4B1-760F-4B8B-9593-7FE4B5643005}">
      <text>
        <r>
          <rPr>
            <b/>
            <sz val="9"/>
            <color indexed="81"/>
            <rFont val="Tahoma"/>
            <family val="2"/>
          </rPr>
          <t>Warnings for 1) aberrant targeted nb; 2) not enough cells in pool compared to targeted nb; 3) not right concentrartion expected compared to targeted.</t>
        </r>
      </text>
    </comment>
    <comment ref="H21" authorId="0" shapeId="0" xr:uid="{071D47D7-BF8B-4CC1-B305-0DAA5EB6E370}">
      <text>
        <r>
          <rPr>
            <b/>
            <sz val="9"/>
            <color indexed="81"/>
            <rFont val="Tahoma"/>
            <family val="2"/>
          </rPr>
          <t>Warning for not sufficient volume for samples. And warning for total % not 100%.</t>
        </r>
      </text>
    </comment>
    <comment ref="H36" authorId="0" shapeId="0" xr:uid="{46776F18-D1C6-45CF-B62D-3925A5ACD352}">
      <text>
        <r>
          <rPr>
            <b/>
            <sz val="9"/>
            <color indexed="81"/>
            <rFont val="Tahoma"/>
            <family val="2"/>
          </rPr>
          <t>Warning for negative ul to add.</t>
        </r>
      </text>
    </comment>
  </commentList>
</comments>
</file>

<file path=xl/sharedStrings.xml><?xml version="1.0" encoding="utf-8"?>
<sst xmlns="http://schemas.openxmlformats.org/spreadsheetml/2006/main" count="22" uniqueCount="20">
  <si>
    <t>warnings</t>
  </si>
  <si>
    <r>
      <t xml:space="preserve">Nb of </t>
    </r>
    <r>
      <rPr>
        <b/>
        <u/>
        <sz val="11"/>
        <color theme="1"/>
        <rFont val="Calibri"/>
        <family val="2"/>
        <scheme val="minor"/>
      </rPr>
      <t>targeted</t>
    </r>
    <r>
      <rPr>
        <sz val="11"/>
        <color theme="1"/>
        <rFont val="Calibri"/>
        <family val="2"/>
        <scheme val="minor"/>
      </rPr>
      <t xml:space="preserve"> cells in total for this pool (max 30k):</t>
    </r>
  </si>
  <si>
    <t>Number of cells in total in the pool you bring:</t>
  </si>
  <si>
    <t>Final volume of the pool you bring (ul):</t>
  </si>
  <si>
    <t>Expected final pool concentration:</t>
  </si>
  <si>
    <t>cells/ul</t>
  </si>
  <si>
    <t>sample name</t>
  </si>
  <si>
    <t>% targeted in the final pool (min 5%)</t>
  </si>
  <si>
    <t>available volume</t>
  </si>
  <si>
    <t>ul to pool</t>
  </si>
  <si>
    <t>total</t>
  </si>
  <si>
    <t>--&gt; ul buffer to add to the pool:</t>
  </si>
  <si>
    <t>ul</t>
  </si>
  <si>
    <t>Concentration of each sample (cells/ul)</t>
  </si>
  <si>
    <r>
      <rPr>
        <b/>
        <sz val="11"/>
        <color theme="1"/>
        <rFont val="Calibri"/>
        <family val="2"/>
        <scheme val="minor"/>
      </rPr>
      <t>How to use:</t>
    </r>
    <r>
      <rPr>
        <sz val="11"/>
        <color theme="1"/>
        <rFont val="Calibri"/>
        <family val="2"/>
        <scheme val="minor"/>
      </rPr>
      <t xml:space="preserve">
- Only fill in the the blue cells.
- Start by total nb of targeted cells. Then, the total number of cells in the pool should be at least 2.5-3 times this number (much more is better of course). Determine the total volume of the pool so that the final pool concentration is within acceptable range (check for the warnings)
- Then guess as well as possible the concentrations and volumes of the individual samples you will have.
- Determine the % of each sample in the pool based on your wishes and putative availability/concentrations constraints.
- If no red warnings popped up you should be fine. You can send us the sheet in advance if you have a doubt or questions.</t>
    </r>
  </si>
  <si>
    <t>CellPlex pooling calculations training sandbox v1.1</t>
  </si>
  <si>
    <t>Available cells</t>
  </si>
  <si>
    <r>
      <t xml:space="preserve">Max possible targeted cells </t>
    </r>
    <r>
      <rPr>
        <b/>
        <sz val="11"/>
        <color theme="1"/>
        <rFont val="Calibri"/>
        <family val="2"/>
        <scheme val="minor"/>
      </rPr>
      <t xml:space="preserve">for the total pool, </t>
    </r>
    <r>
      <rPr>
        <sz val="11"/>
        <color theme="1"/>
        <rFont val="Calibri"/>
        <family val="2"/>
        <scheme val="minor"/>
      </rPr>
      <t>based on %, conc and available volume of each sample independently (lower value determines what can be used as total pool)</t>
    </r>
  </si>
  <si>
    <t>DISCLAIMER: THIS CALCULATION SHEET IS INDICATIVE. If warnings appear it might still be possible to proceed in some cases, but contact GECF in advance to discuss.</t>
  </si>
  <si>
    <t>Max nb of cells in the total pool, based on %, conc and available vol of each sample independently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</si>
</sst>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9"/>
      <color indexed="81"/>
      <name val="Tahoma"/>
      <family val="2"/>
    </font>
    <font>
      <b/>
      <i/>
      <sz val="11"/>
      <color theme="1" tint="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7" fillId="0" borderId="0" xfId="0" applyFont="1"/>
    <xf numFmtId="2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6" fillId="0" borderId="0" xfId="0" applyFont="1" applyFill="1"/>
    <xf numFmtId="0" fontId="1" fillId="4" borderId="4" xfId="0" quotePrefix="1" applyFont="1" applyFill="1" applyBorder="1"/>
    <xf numFmtId="0" fontId="1" fillId="4" borderId="5" xfId="0" quotePrefix="1" applyFont="1" applyFill="1" applyBorder="1"/>
    <xf numFmtId="0" fontId="1" fillId="4" borderId="6" xfId="0" quotePrefix="1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4" xfId="0" applyFont="1" applyFill="1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4" borderId="3" xfId="0" applyFont="1" applyFill="1" applyBorder="1"/>
    <xf numFmtId="2" fontId="0" fillId="5" borderId="0" xfId="0" applyNumberFormat="1" applyFill="1" applyAlignment="1">
      <alignment horizontal="right"/>
    </xf>
    <xf numFmtId="3" fontId="0" fillId="3" borderId="1" xfId="0" applyNumberFormat="1" applyFill="1" applyBorder="1"/>
    <xf numFmtId="0" fontId="0" fillId="3" borderId="1" xfId="0" applyFill="1" applyBorder="1"/>
    <xf numFmtId="0" fontId="0" fillId="0" borderId="0" xfId="0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0" xfId="0" applyFont="1"/>
    <xf numFmtId="0" fontId="0" fillId="3" borderId="3" xfId="0" applyFill="1" applyBorder="1"/>
    <xf numFmtId="0" fontId="0" fillId="7" borderId="3" xfId="0" applyFill="1" applyBorder="1"/>
    <xf numFmtId="2" fontId="3" fillId="0" borderId="3" xfId="0" applyNumberFormat="1" applyFont="1" applyBorder="1"/>
    <xf numFmtId="0" fontId="0" fillId="0" borderId="3" xfId="0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2" borderId="0" xfId="0" applyFill="1" applyAlignment="1">
      <alignment horizontal="left" wrapText="1"/>
    </xf>
    <xf numFmtId="0" fontId="4" fillId="6" borderId="0" xfId="0" applyFont="1" applyFill="1" applyAlignment="1">
      <alignment horizontal="left"/>
    </xf>
    <xf numFmtId="0" fontId="0" fillId="0" borderId="0" xfId="0" quotePrefix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10" fillId="0" borderId="0" xfId="0" applyFont="1" applyAlignment="1">
      <alignment wrapText="1"/>
    </xf>
    <xf numFmtId="3" fontId="10" fillId="0" borderId="0" xfId="0" applyNumberFormat="1" applyFont="1"/>
  </cellXfs>
  <cellStyles count="1">
    <cellStyle name="Normal" xfId="0" builtinId="0"/>
  </cellStyles>
  <dxfs count="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A5DD-39C9-493D-9553-3741F8E6323F}">
  <dimension ref="A1:L37"/>
  <sheetViews>
    <sheetView tabSelected="1" workbookViewId="0">
      <selection activeCell="F38" sqref="F38"/>
    </sheetView>
  </sheetViews>
  <sheetFormatPr defaultRowHeight="15" x14ac:dyDescent="0.25"/>
  <cols>
    <col min="2" max="2" width="10.42578125" customWidth="1"/>
    <col min="3" max="3" width="15.42578125" customWidth="1"/>
    <col min="4" max="4" width="15.140625" customWidth="1"/>
    <col min="7" max="7" width="13" customWidth="1"/>
    <col min="9" max="9" width="9.85546875" customWidth="1"/>
    <col min="10" max="10" width="9.140625" customWidth="1"/>
    <col min="11" max="11" width="19.140625" customWidth="1"/>
    <col min="12" max="12" width="29.28515625" customWidth="1"/>
  </cols>
  <sheetData>
    <row r="1" spans="1:10" x14ac:dyDescent="0.25">
      <c r="A1" s="34" t="s">
        <v>15</v>
      </c>
      <c r="B1" s="34"/>
      <c r="C1" s="34"/>
      <c r="D1" s="34"/>
    </row>
    <row r="2" spans="1:10" x14ac:dyDescent="0.25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 ht="11.25" customHeight="1" x14ac:dyDescent="0.25"/>
    <row r="5" spans="1:10" ht="15" customHeight="1" x14ac:dyDescent="0.25">
      <c r="A5" s="35" t="s">
        <v>14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x14ac:dyDescent="0.25">
      <c r="A14" s="20"/>
      <c r="B14" s="20"/>
      <c r="C14" s="20"/>
      <c r="D14" s="20"/>
      <c r="E14" s="20"/>
    </row>
    <row r="15" spans="1:10" ht="15.75" thickBot="1" x14ac:dyDescent="0.3">
      <c r="H15" s="15" t="s">
        <v>0</v>
      </c>
    </row>
    <row r="16" spans="1:10" ht="15.75" thickBot="1" x14ac:dyDescent="0.3">
      <c r="B16" s="31" t="s">
        <v>1</v>
      </c>
      <c r="C16" s="31"/>
      <c r="D16" s="31"/>
      <c r="E16" s="36"/>
      <c r="F16" s="18"/>
      <c r="G16" s="7"/>
      <c r="H16" s="13" t="str">
        <f>IF(F16="","",IF(F16&gt;30000,"Too high, max is 30k cells.",IF(F16&lt;5000,"Seems a suspiciously low nb of total targeted cells for a cellplex experiment!","")))</f>
        <v/>
      </c>
    </row>
    <row r="17" spans="2:12" ht="15.75" thickBot="1" x14ac:dyDescent="0.3">
      <c r="B17" s="31" t="s">
        <v>2</v>
      </c>
      <c r="C17" s="31"/>
      <c r="D17" s="31"/>
      <c r="E17" s="36"/>
      <c r="F17" s="18"/>
      <c r="H17" s="11" t="str">
        <f>IF(F17="","",IF(F17/F16&lt;2.6,"Too low total nb of cells in pool as compared to total nb of targeted cells.",IF(F17/F16&lt;3,"Borderline total nb of cells in pool as compared to total nb of targeted cells.","")))</f>
        <v/>
      </c>
    </row>
    <row r="18" spans="2:12" ht="15.75" thickBot="1" x14ac:dyDescent="0.3">
      <c r="B18" s="31" t="s">
        <v>3</v>
      </c>
      <c r="C18" s="31"/>
      <c r="D18" s="31"/>
      <c r="E18" s="36"/>
      <c r="F18" s="19"/>
      <c r="H18" s="11" t="str">
        <f>IF(F18="","",IF(F18&lt;30,"Seems very low! Sure?",IF(F18&gt;500,"Seems very high! Sure?","")))</f>
        <v/>
      </c>
    </row>
    <row r="19" spans="2:12" x14ac:dyDescent="0.25">
      <c r="B19" s="31" t="s">
        <v>4</v>
      </c>
      <c r="C19" s="31"/>
      <c r="D19" s="31"/>
      <c r="E19" s="32"/>
      <c r="F19" s="6" t="str">
        <f>IF(F18="","",F17/F18)</f>
        <v/>
      </c>
      <c r="G19" s="3" t="s">
        <v>5</v>
      </c>
      <c r="H19" s="12" t="str">
        <f>IF(F16&lt;10001,(IF(F19&lt;700,"Too low concentration (expected 700-1200 cells/ul) -&gt; decrease total volume or increase total nb of cells.","")),(IF(F16&lt;20001,(IF(F19&lt;1100,"Too low concentration (expected 1'100-1'500 cells/ul) -&gt; decrease total volume or increase total nb of cells.","")),(IF(F19&lt;1500,"Too low concentration (expected 1500-1900 cells/ul) -&gt; decrease total volume or increase total nb of cells.","")))))</f>
        <v/>
      </c>
    </row>
    <row r="21" spans="2:12" s="1" customFormat="1" ht="92.25" customHeight="1" x14ac:dyDescent="0.25">
      <c r="B21" s="21" t="s">
        <v>6</v>
      </c>
      <c r="C21" s="22" t="s">
        <v>7</v>
      </c>
      <c r="D21" s="23" t="s">
        <v>13</v>
      </c>
      <c r="E21" s="22" t="s">
        <v>8</v>
      </c>
      <c r="F21" s="24" t="s">
        <v>9</v>
      </c>
      <c r="H21" s="14" t="s">
        <v>0</v>
      </c>
      <c r="J21" s="37" t="s">
        <v>16</v>
      </c>
      <c r="K21" s="37" t="s">
        <v>19</v>
      </c>
      <c r="L21" s="1" t="s">
        <v>17</v>
      </c>
    </row>
    <row r="22" spans="2:12" x14ac:dyDescent="0.25">
      <c r="B22" s="29"/>
      <c r="C22" s="26"/>
      <c r="D22" s="27"/>
      <c r="E22" s="26"/>
      <c r="F22" s="28" t="str">
        <f>IF(C22="","",((C22/100)*$F$17)/D22)</f>
        <v/>
      </c>
      <c r="H22" s="8" t="str">
        <f>IF(E22="","",IF(F22&gt;E22,"Not enough volume in sample. Decrease total nb cells in pool, or % for this sample",""))</f>
        <v/>
      </c>
      <c r="J22" s="38">
        <f>D22*E22</f>
        <v>0</v>
      </c>
      <c r="K22" s="38" t="e">
        <f>J22/C22*100</f>
        <v>#DIV/0!</v>
      </c>
      <c r="L22" s="30" t="e">
        <f>K22/2.5</f>
        <v>#DIV/0!</v>
      </c>
    </row>
    <row r="23" spans="2:12" x14ac:dyDescent="0.25">
      <c r="B23" s="29"/>
      <c r="C23" s="26"/>
      <c r="D23" s="27"/>
      <c r="E23" s="26"/>
      <c r="F23" s="28" t="str">
        <f t="shared" ref="F23:F33" si="0">IF(C23="","",((C23/100)*$F$17)/D23)</f>
        <v/>
      </c>
      <c r="H23" s="9" t="str">
        <f t="shared" ref="H23:H32" si="1">IF(E23="","",IF(F23&gt;E23,"Not enough volume in sample. Decrease total nb cells in pool, or % for this sample",""))</f>
        <v/>
      </c>
      <c r="J23" s="38">
        <f t="shared" ref="J23:J32" si="2">D23*E23</f>
        <v>0</v>
      </c>
      <c r="K23" s="38" t="e">
        <f t="shared" ref="K23:K32" si="3">J23/C23*100</f>
        <v>#DIV/0!</v>
      </c>
      <c r="L23" s="30" t="e">
        <f t="shared" ref="L23:L32" si="4">K23/2.5</f>
        <v>#DIV/0!</v>
      </c>
    </row>
    <row r="24" spans="2:12" x14ac:dyDescent="0.25">
      <c r="B24" s="29"/>
      <c r="C24" s="26"/>
      <c r="D24" s="27"/>
      <c r="E24" s="26"/>
      <c r="F24" s="28" t="str">
        <f t="shared" si="0"/>
        <v/>
      </c>
      <c r="H24" s="9" t="str">
        <f t="shared" si="1"/>
        <v/>
      </c>
      <c r="J24" s="38">
        <f t="shared" si="2"/>
        <v>0</v>
      </c>
      <c r="K24" s="38" t="e">
        <f t="shared" si="3"/>
        <v>#DIV/0!</v>
      </c>
      <c r="L24" s="30" t="e">
        <f t="shared" si="4"/>
        <v>#DIV/0!</v>
      </c>
    </row>
    <row r="25" spans="2:12" x14ac:dyDescent="0.25">
      <c r="B25" s="29"/>
      <c r="C25" s="26"/>
      <c r="D25" s="27"/>
      <c r="E25" s="26"/>
      <c r="F25" s="28" t="str">
        <f t="shared" si="0"/>
        <v/>
      </c>
      <c r="H25" s="9" t="str">
        <f t="shared" si="1"/>
        <v/>
      </c>
      <c r="J25" s="38">
        <f t="shared" si="2"/>
        <v>0</v>
      </c>
      <c r="K25" s="38" t="e">
        <f t="shared" si="3"/>
        <v>#DIV/0!</v>
      </c>
      <c r="L25" s="30" t="e">
        <f t="shared" si="4"/>
        <v>#DIV/0!</v>
      </c>
    </row>
    <row r="26" spans="2:12" x14ac:dyDescent="0.25">
      <c r="B26" s="29"/>
      <c r="C26" s="26"/>
      <c r="D26" s="27"/>
      <c r="E26" s="26"/>
      <c r="F26" s="28" t="str">
        <f t="shared" si="0"/>
        <v/>
      </c>
      <c r="H26" s="9" t="str">
        <f t="shared" si="1"/>
        <v/>
      </c>
      <c r="J26" s="38">
        <f t="shared" si="2"/>
        <v>0</v>
      </c>
      <c r="K26" s="38" t="e">
        <f t="shared" si="3"/>
        <v>#DIV/0!</v>
      </c>
      <c r="L26" s="30" t="e">
        <f t="shared" si="4"/>
        <v>#DIV/0!</v>
      </c>
    </row>
    <row r="27" spans="2:12" x14ac:dyDescent="0.25">
      <c r="B27" s="29"/>
      <c r="C27" s="26"/>
      <c r="D27" s="27"/>
      <c r="E27" s="26"/>
      <c r="F27" s="28" t="str">
        <f t="shared" si="0"/>
        <v/>
      </c>
      <c r="H27" s="9" t="str">
        <f t="shared" si="1"/>
        <v/>
      </c>
      <c r="J27" s="38">
        <f t="shared" si="2"/>
        <v>0</v>
      </c>
      <c r="K27" s="38" t="e">
        <f t="shared" si="3"/>
        <v>#DIV/0!</v>
      </c>
      <c r="L27" s="30" t="e">
        <f t="shared" si="4"/>
        <v>#DIV/0!</v>
      </c>
    </row>
    <row r="28" spans="2:12" x14ac:dyDescent="0.25">
      <c r="B28" s="29"/>
      <c r="C28" s="26"/>
      <c r="D28" s="27"/>
      <c r="E28" s="26"/>
      <c r="F28" s="28" t="str">
        <f t="shared" si="0"/>
        <v/>
      </c>
      <c r="H28" s="9" t="str">
        <f t="shared" si="1"/>
        <v/>
      </c>
      <c r="J28" s="38">
        <f t="shared" si="2"/>
        <v>0</v>
      </c>
      <c r="K28" s="38" t="e">
        <f t="shared" si="3"/>
        <v>#DIV/0!</v>
      </c>
      <c r="L28" s="30" t="e">
        <f t="shared" si="4"/>
        <v>#DIV/0!</v>
      </c>
    </row>
    <row r="29" spans="2:12" x14ac:dyDescent="0.25">
      <c r="B29" s="29"/>
      <c r="C29" s="26"/>
      <c r="D29" s="27"/>
      <c r="E29" s="26"/>
      <c r="F29" s="28" t="str">
        <f t="shared" si="0"/>
        <v/>
      </c>
      <c r="H29" s="9" t="str">
        <f t="shared" si="1"/>
        <v/>
      </c>
      <c r="J29" s="38">
        <f t="shared" si="2"/>
        <v>0</v>
      </c>
      <c r="K29" s="38" t="e">
        <f t="shared" si="3"/>
        <v>#DIV/0!</v>
      </c>
      <c r="L29" s="30" t="e">
        <f t="shared" si="4"/>
        <v>#DIV/0!</v>
      </c>
    </row>
    <row r="30" spans="2:12" x14ac:dyDescent="0.25">
      <c r="B30" s="29"/>
      <c r="C30" s="26"/>
      <c r="D30" s="27"/>
      <c r="E30" s="26"/>
      <c r="F30" s="28" t="str">
        <f t="shared" si="0"/>
        <v/>
      </c>
      <c r="H30" s="9" t="str">
        <f t="shared" si="1"/>
        <v/>
      </c>
      <c r="J30" s="38">
        <f t="shared" si="2"/>
        <v>0</v>
      </c>
      <c r="K30" s="38" t="e">
        <f t="shared" si="3"/>
        <v>#DIV/0!</v>
      </c>
      <c r="L30" s="30" t="e">
        <f t="shared" si="4"/>
        <v>#DIV/0!</v>
      </c>
    </row>
    <row r="31" spans="2:12" x14ac:dyDescent="0.25">
      <c r="B31" s="29"/>
      <c r="C31" s="26"/>
      <c r="D31" s="27"/>
      <c r="E31" s="26"/>
      <c r="F31" s="28" t="str">
        <f t="shared" si="0"/>
        <v/>
      </c>
      <c r="H31" s="9" t="str">
        <f t="shared" si="1"/>
        <v/>
      </c>
      <c r="J31" s="38">
        <f t="shared" si="2"/>
        <v>0</v>
      </c>
      <c r="K31" s="38" t="e">
        <f t="shared" si="3"/>
        <v>#DIV/0!</v>
      </c>
      <c r="L31" s="30" t="e">
        <f t="shared" si="4"/>
        <v>#DIV/0!</v>
      </c>
    </row>
    <row r="32" spans="2:12" x14ac:dyDescent="0.25">
      <c r="B32" s="29"/>
      <c r="C32" s="26"/>
      <c r="D32" s="27"/>
      <c r="E32" s="26"/>
      <c r="F32" s="28" t="str">
        <f t="shared" si="0"/>
        <v/>
      </c>
      <c r="H32" s="9" t="str">
        <f t="shared" si="1"/>
        <v/>
      </c>
      <c r="J32" s="38">
        <f t="shared" si="2"/>
        <v>0</v>
      </c>
      <c r="K32" s="38" t="e">
        <f t="shared" si="3"/>
        <v>#DIV/0!</v>
      </c>
      <c r="L32" s="30" t="e">
        <f t="shared" si="4"/>
        <v>#DIV/0!</v>
      </c>
    </row>
    <row r="33" spans="2:12" x14ac:dyDescent="0.25">
      <c r="B33" s="29"/>
      <c r="C33" s="26"/>
      <c r="D33" s="27"/>
      <c r="E33" s="26"/>
      <c r="F33" s="28" t="str">
        <f t="shared" si="0"/>
        <v/>
      </c>
      <c r="H33" s="10" t="str">
        <f>IF(E33="","",IF(F33&gt;E33,"Not enough volume in sample. Decrease total nb cells in pool, or % for this sample",""))</f>
        <v/>
      </c>
      <c r="J33" s="38">
        <f>D33*E33</f>
        <v>0</v>
      </c>
      <c r="K33" s="38" t="e">
        <f>J33/C33*100</f>
        <v>#DIV/0!</v>
      </c>
      <c r="L33" s="30" t="e">
        <f>K33/2.5</f>
        <v>#DIV/0!</v>
      </c>
    </row>
    <row r="34" spans="2:12" x14ac:dyDescent="0.25">
      <c r="B34" s="25" t="s">
        <v>10</v>
      </c>
      <c r="C34" s="25">
        <f>SUM(C22:C33)</f>
        <v>0</v>
      </c>
      <c r="H34" s="16" t="str">
        <f>IF($C$34=0,"",IF(OR($C$34&lt;99,$C$34&gt;101),"Not 100% total, adjust pool %",""))</f>
        <v/>
      </c>
    </row>
    <row r="35" spans="2:12" x14ac:dyDescent="0.25">
      <c r="B35" s="25"/>
      <c r="C35" s="25"/>
      <c r="H35" s="2"/>
    </row>
    <row r="36" spans="2:12" x14ac:dyDescent="0.25">
      <c r="H36" s="14" t="s">
        <v>0</v>
      </c>
    </row>
    <row r="37" spans="2:12" x14ac:dyDescent="0.25">
      <c r="C37" s="5"/>
      <c r="D37" s="5"/>
      <c r="E37" s="5" t="s">
        <v>11</v>
      </c>
      <c r="F37" s="17">
        <f>ROUND($F$18-SUM(F22:F33),2)</f>
        <v>0</v>
      </c>
      <c r="G37" s="4" t="s">
        <v>12</v>
      </c>
      <c r="H37" s="16" t="str">
        <f>IF(F37&lt;0,"Increase pool volume, or decrease total nb of cells in pool, or decrease % targeted for lowly-concentrated samples.","")</f>
        <v/>
      </c>
    </row>
  </sheetData>
  <mergeCells count="7">
    <mergeCell ref="B19:E19"/>
    <mergeCell ref="A2:J3"/>
    <mergeCell ref="A1:D1"/>
    <mergeCell ref="A5:J13"/>
    <mergeCell ref="B16:E16"/>
    <mergeCell ref="B18:E18"/>
    <mergeCell ref="B17:E17"/>
  </mergeCells>
  <conditionalFormatting sqref="C22:C33">
    <cfRule type="cellIs" dxfId="2" priority="4" operator="between">
      <formula>0.001</formula>
      <formula>4.999</formula>
    </cfRule>
  </conditionalFormatting>
  <conditionalFormatting sqref="F37">
    <cfRule type="cellIs" dxfId="1" priority="3" operator="lessThan">
      <formula>0</formula>
    </cfRule>
  </conditionalFormatting>
  <conditionalFormatting sqref="L22:L33">
    <cfRule type="top10" dxfId="0" priority="1" bottom="1" rank="1"/>
  </conditionalFormatting>
  <pageMargins left="0.7" right="0.7" top="0.75" bottom="0.75" header="0.3" footer="0.3"/>
  <pageSetup orientation="portrait" horizontalDpi="4294967294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Bastien Mangeat</dc:creator>
  <cp:keywords/>
  <dc:description/>
  <cp:lastModifiedBy>Bastien Mangeat</cp:lastModifiedBy>
  <cp:revision/>
  <dcterms:created xsi:type="dcterms:W3CDTF">2022-05-19T16:35:12Z</dcterms:created>
  <dcterms:modified xsi:type="dcterms:W3CDTF">2023-07-27T13:00:42Z</dcterms:modified>
  <cp:category/>
  <cp:contentStatus/>
</cp:coreProperties>
</file>