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cmi.epfl.ch\photo\photo_process\files\"/>
    </mc:Choice>
  </mc:AlternateContent>
  <bookViews>
    <workbookView xWindow="-15" yWindow="-15" windowWidth="19215" windowHeight="11955"/>
  </bookViews>
  <sheets>
    <sheet name="Runcard" sheetId="10" r:id="rId1"/>
    <sheet name="Results PI2610" sheetId="1" r:id="rId2"/>
    <sheet name="PI2610" sheetId="4" r:id="rId3"/>
    <sheet name="PI2610 on PI" sheetId="8" r:id="rId4"/>
    <sheet name="Results PI2611" sheetId="5" r:id="rId5"/>
    <sheet name="PI2611" sheetId="6" r:id="rId6"/>
    <sheet name="PI2611 on PI" sheetId="9" r:id="rId7"/>
    <sheet name="Dataplate setup" sheetId="11" r:id="rId8"/>
  </sheets>
  <calcPr calcId="152511"/>
</workbook>
</file>

<file path=xl/calcChain.xml><?xml version="1.0" encoding="utf-8"?>
<calcChain xmlns="http://schemas.openxmlformats.org/spreadsheetml/2006/main">
  <c r="A7" i="10" l="1"/>
  <c r="A6" i="10"/>
  <c r="B12" i="5"/>
  <c r="A8" i="10"/>
  <c r="A5" i="10"/>
  <c r="A4" i="10"/>
  <c r="A27" i="10"/>
  <c r="A22" i="10"/>
  <c r="A17" i="10"/>
  <c r="A3" i="10"/>
  <c r="E12" i="5"/>
  <c r="E13" i="1"/>
  <c r="B13" i="1"/>
</calcChain>
</file>

<file path=xl/sharedStrings.xml><?xml version="1.0" encoding="utf-8"?>
<sst xmlns="http://schemas.openxmlformats.org/spreadsheetml/2006/main" count="171" uniqueCount="106">
  <si>
    <t>Spin speed
[rpm]</t>
  </si>
  <si>
    <t>Film Thickness
[um]</t>
  </si>
  <si>
    <t>Desired
thickness
[um]</t>
  </si>
  <si>
    <t>PI2610 on PI</t>
  </si>
  <si>
    <t>PI2611 on PI</t>
  </si>
  <si>
    <t>PI2610 on Si</t>
  </si>
  <si>
    <t>PI2611 on Si</t>
  </si>
  <si>
    <t>Step N°</t>
  </si>
  <si>
    <t>Description</t>
  </si>
  <si>
    <t>Equipment</t>
  </si>
  <si>
    <t>Program / Parameters</t>
  </si>
  <si>
    <t>Remarks</t>
  </si>
  <si>
    <t>X</t>
  </si>
  <si>
    <t>PHOTOLITHOGRAPHY - Mask X</t>
  </si>
  <si>
    <t>Wafer preparation</t>
  </si>
  <si>
    <t>Z1/Sawatec Coater</t>
  </si>
  <si>
    <t>Segment 1: Time: 5s / Speed: 500rpm
Segment 2: Time: 5s / Speed: 500rpm
Segment 3: Time: ((X-500)/100)s / Speed: Xrpm
Segment 4: Time: 40s / Speed: Xrpm
Segment 5: Time: 1s / Speed: X+1000rpm
Segment 6: Time: 1s / Speed: Xrpm
Segment 7: Time: 5s / Speed: Xrpm
Segment 8: Time: (X/100)s / Speed: 0rpm
Segment 9 -&gt; 24 : Time: 0s / Speed: 0rpm</t>
  </si>
  <si>
    <t>Z1/Sawatec Hotplate</t>
  </si>
  <si>
    <t>Prog. 5</t>
  </si>
  <si>
    <t>7 min</t>
  </si>
  <si>
    <t>Metallic layer (in case oxydation of the metallic layer may be a problem)</t>
  </si>
  <si>
    <t xml:space="preserve">
Prog. 5</t>
  </si>
  <si>
    <t>Highly recommended
7 min</t>
  </si>
  <si>
    <t>PR curing</t>
  </si>
  <si>
    <t>Z6 / Plade divers</t>
  </si>
  <si>
    <t>Z2/Tepla</t>
  </si>
  <si>
    <t>10 min</t>
  </si>
  <si>
    <t>Pyrex or Float glass</t>
  </si>
  <si>
    <t>Spinning with BLE spinner: 
10 s @ 500 RPM, nitrogen off
30 s @ 3000 RPM, nitrogen on (manual)</t>
  </si>
  <si>
    <t>Primer deposition</t>
  </si>
  <si>
    <t>Coating</t>
  </si>
  <si>
    <r>
      <t>N</t>
    </r>
    <r>
      <rPr>
        <vertAlign val="subscript"/>
        <sz val="9"/>
        <rFont val="Arial"/>
        <family val="2"/>
      </rPr>
      <t>2</t>
    </r>
    <r>
      <rPr>
        <sz val="9"/>
        <rFont val="Arial"/>
        <family val="2"/>
      </rPr>
      <t xml:space="preserve"> ON above 200°C
Pr=1
n=4
r=0
P0=50
T1=0.30
P1=200
T2=1.00
P2=200
T3=0.25
P3=300
T4=1.00
P4=300</t>
    </r>
  </si>
  <si>
    <t xml:space="preserve">Available options:
- dehydration by hotplate or oven
- oxygen plasma
- pirahna cleaning
Make sure to allow dose to </t>
  </si>
  <si>
    <t>-</t>
  </si>
  <si>
    <t>Depends on the substrate; see tables below.</t>
  </si>
  <si>
    <t>Z2/Heraeus oven</t>
  </si>
  <si>
    <t>Si  and any other material, except mentioned below</t>
  </si>
  <si>
    <t>Z2/Ultrafab piranha or Z2/Tepla</t>
  </si>
  <si>
    <t xml:space="preserve">Only dehydration
</t>
  </si>
  <si>
    <t>Dilute VM 651 in IPA: 1:200.
Labelled beaker is available. Use pipette to measure 1 ml of VM651, and add to 200 ml of IPA.
Leave primer puddle on wafer for 30 s before start of spinning.
When finished, clean beaker properly with acetone. Dispose of the waste immediately.</t>
  </si>
  <si>
    <t>This program takes 5 hours for the wafers to cool below 50°C. Make sure nitrogen flow is on.</t>
  </si>
  <si>
    <t>Z6/RC8 entrance or
Z2/Heraeus oven</t>
  </si>
  <si>
    <t>Reserve Sawatec machine with PI configuration in advance.
Check the "PI processing" label to be present on the tool.
X is the speed needed to get the desired thickness. Use "Results" sheets to determine X.
Use dedicated tools for transferring wafers to hotplate.</t>
  </si>
  <si>
    <t>Segment 1: Time: 10s / Temp.: 30°C
                      Base Temp.: 30°C / Vaccum: ON / N2: ON / Pin: Down
Segment 2: Time: 1800s / Temp.: 75°C
                      End segment: OFF / Vaccum: OFF / N2: ON / Pin: Down
Segment 3: Time: 2700s / Temp.: 120°C
                      End segment: OFF / Vaccum: OFF / N2: ON / Pin: Down
Segment 4: Time: 300s / Temp.: 120°C
                      End segment: OFF / Vaccum: OFF / N2: ON / Pin: Down
Segment 5: Time: 1200s / Temp.: 30°C
                      End segment: ON / Vaccum: OFF / N2: ON / Pin: Down
Segment 6 -&gt; 24: NO INFLUENCE</t>
  </si>
  <si>
    <t>Recipe #00</t>
  </si>
  <si>
    <t>01.</t>
  </si>
  <si>
    <t>L</t>
  </si>
  <si>
    <t>8</t>
  </si>
  <si>
    <t>135</t>
  </si>
  <si>
    <t>02.</t>
  </si>
  <si>
    <t>U</t>
  </si>
  <si>
    <t>1</t>
  </si>
  <si>
    <t>75</t>
  </si>
  <si>
    <t>03.</t>
  </si>
  <si>
    <t>68</t>
  </si>
  <si>
    <t>04.</t>
  </si>
  <si>
    <t>120</t>
  </si>
  <si>
    <t>05.</t>
  </si>
  <si>
    <t>5</t>
  </si>
  <si>
    <t>500</t>
  </si>
  <si>
    <t>Wait 5 min</t>
  </si>
  <si>
    <t>06.</t>
  </si>
  <si>
    <t>35</t>
  </si>
  <si>
    <t xml:space="preserve">Step </t>
  </si>
  <si>
    <t>Mode</t>
  </si>
  <si>
    <t>Command</t>
  </si>
  <si>
    <t>Value</t>
  </si>
  <si>
    <t>Explanation</t>
  </si>
  <si>
    <t>Mode:
 - L: set target
 - U: wait until
Command: 
 - 1: Set plate temperature
 - 5: Wait (min:sec)
 - 8: Ramp (°C/hr)</t>
  </si>
  <si>
    <t>Programming instructions</t>
  </si>
  <si>
    <t>Power on</t>
  </si>
  <si>
    <t>Edit</t>
  </si>
  <si>
    <t>Clear</t>
  </si>
  <si>
    <t>Plate temp</t>
  </si>
  <si>
    <t>30</t>
  </si>
  <si>
    <t>Set</t>
  </si>
  <si>
    <t>Ent</t>
  </si>
  <si>
    <t>Run</t>
  </si>
  <si>
    <t>Ramp °/hr</t>
  </si>
  <si>
    <t>Ramp with 135°C/hr</t>
  </si>
  <si>
    <t>Set temp to 75°C</t>
  </si>
  <si>
    <t>Ramp with 68°C/hr</t>
  </si>
  <si>
    <t>Set temp to 120°C</t>
  </si>
  <si>
    <t>Set temp to 30°C</t>
  </si>
  <si>
    <t>Repeat Clear until 00 on display, to clear previous recipe</t>
  </si>
  <si>
    <t>Wait 5 minutes</t>
  </si>
  <si>
    <t>Set ramp to 135°C per hour</t>
  </si>
  <si>
    <t>Wait until plate temp is at 75°C</t>
  </si>
  <si>
    <t>Set ramp to 68°C per hour</t>
  </si>
  <si>
    <t>Wait until plate temp is at 120°C</t>
  </si>
  <si>
    <t>Set plate temp to 30°C</t>
  </si>
  <si>
    <t>Set hotplate temp to 30°C, before loading wafers</t>
  </si>
  <si>
    <t>Enter Edit menu to set up new recipe</t>
  </si>
  <si>
    <t>Exit Edit mode</t>
  </si>
  <si>
    <t>Load wafers and run the recipe</t>
  </si>
  <si>
    <t>Ent - Ent</t>
  </si>
  <si>
    <t>Operation</t>
  </si>
  <si>
    <t>Save</t>
  </si>
  <si>
    <t>Timer (m:s)</t>
  </si>
  <si>
    <t xml:space="preserve">Ent: add a new step in set target mode
Ent - Ent: add a new step in wait until mode
</t>
  </si>
  <si>
    <r>
      <rPr>
        <sz val="10"/>
        <rFont val="Arial"/>
        <family val="2"/>
      </rPr>
      <t>Use the "CMI 2610" or "CMI 2611" recipe.
This recipe can be used on the Dataplate as well. 
DO NOT OPEN the cover as long as the Dataplate hotplate is above 30°C, due to the high concentration of the evaporated NMP solvent.</t>
    </r>
    <r>
      <rPr>
        <b/>
        <sz val="12"/>
        <color indexed="10"/>
        <rFont val="Arial"/>
        <family val="2"/>
      </rPr>
      <t xml:space="preserve">
</t>
    </r>
    <r>
      <rPr>
        <b/>
        <sz val="9"/>
        <rFont val="Arial"/>
        <family val="2"/>
      </rPr>
      <t xml:space="preserve">
</t>
    </r>
    <r>
      <rPr>
        <b/>
        <sz val="10"/>
        <rFont val="Arial"/>
        <family val="2"/>
      </rPr>
      <t>Clean the inside area of the Sawatec cover before and after the process with a cleanroom wipe.</t>
    </r>
  </si>
  <si>
    <t>PR soft bake (slow version)</t>
  </si>
  <si>
    <t>PR soft bake (fast version)</t>
  </si>
  <si>
    <t>Z1/Suss hotplates</t>
  </si>
  <si>
    <t>Step 1: Time: 180s / Temp.: 65°C
Step 2: Time: 180s / Temp: 105°C</t>
  </si>
  <si>
    <t>Set two hotplates to their repective process temperature and allow to stabilize.
After use, put the set point of the hotplates back to room temperature.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</si>
</sst>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8"/>
      <name val="Arial"/>
      <family val="2"/>
    </font>
    <font>
      <b/>
      <sz val="9"/>
      <name val="Arial"/>
      <family val="2"/>
    </font>
    <font>
      <b/>
      <sz val="8"/>
      <color indexed="10"/>
      <name val="Arial"/>
      <family val="2"/>
    </font>
    <font>
      <sz val="9"/>
      <name val="Arial"/>
      <family val="2"/>
    </font>
    <font>
      <b/>
      <sz val="9"/>
      <color indexed="10"/>
      <name val="Arial"/>
      <family val="2"/>
    </font>
    <font>
      <sz val="10"/>
      <color indexed="23"/>
      <name val="Arial"/>
      <family val="2"/>
    </font>
    <font>
      <vertAlign val="subscript"/>
      <sz val="9"/>
      <name val="Arial"/>
      <family val="2"/>
    </font>
    <font>
      <b/>
      <sz val="8"/>
      <name val="Arial"/>
      <family val="2"/>
    </font>
    <font>
      <sz val="10"/>
      <name val="Arial"/>
      <family val="2"/>
    </font>
    <font>
      <b/>
      <sz val="12"/>
      <color indexed="10"/>
      <name val="Arial"/>
      <family val="2"/>
    </font>
    <font>
      <b/>
      <sz val="10"/>
      <name val="Arial"/>
      <family val="2"/>
    </font>
    <font>
      <sz val="10"/>
      <color indexed="8"/>
      <name val="Arial"/>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61">
    <xf numFmtId="0" fontId="0" fillId="0" borderId="0" xfId="0"/>
    <xf numFmtId="0" fontId="0" fillId="0" borderId="0" xfId="0" applyAlignment="1">
      <alignment horizontal="left" vertical="top" wrapText="1"/>
    </xf>
    <xf numFmtId="0" fontId="2" fillId="0"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2" fillId="2" borderId="2" xfId="0" applyNumberFormat="1" applyFont="1" applyFill="1" applyBorder="1" applyAlignment="1">
      <alignment horizontal="left" vertical="center" wrapText="1"/>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0" fillId="0" borderId="0" xfId="0" applyAlignment="1"/>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4" fillId="0" borderId="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8" fillId="0" borderId="0" xfId="0" applyFont="1" applyAlignment="1">
      <alignment horizontal="center" vertical="center" wrapText="1"/>
    </xf>
    <xf numFmtId="0" fontId="9" fillId="0" borderId="0" xfId="0" applyFont="1"/>
    <xf numFmtId="0" fontId="10" fillId="0" borderId="4" xfId="0" applyFont="1" applyBorder="1" applyAlignment="1">
      <alignment vertical="top" wrapText="1"/>
    </xf>
    <xf numFmtId="0" fontId="4" fillId="0" borderId="0" xfId="0" applyNumberFormat="1" applyFont="1" applyBorder="1" applyAlignment="1">
      <alignment horizontal="left" vertical="top" wrapText="1"/>
    </xf>
    <xf numFmtId="0" fontId="9" fillId="0" borderId="4" xfId="0" applyFont="1" applyBorder="1" applyAlignment="1">
      <alignment vertical="top" wrapText="1"/>
    </xf>
    <xf numFmtId="0" fontId="5" fillId="0" borderId="0" xfId="0" applyNumberFormat="1" applyFont="1" applyFill="1" applyBorder="1" applyAlignment="1">
      <alignment horizontal="center" vertical="center" wrapText="1"/>
    </xf>
    <xf numFmtId="0" fontId="9" fillId="0" borderId="0" xfId="0" applyFont="1" applyAlignment="1">
      <alignment wrapText="1"/>
    </xf>
    <xf numFmtId="0" fontId="9" fillId="0" borderId="7" xfId="0" applyFont="1" applyBorder="1" applyAlignment="1">
      <alignment vertical="top" wrapText="1"/>
    </xf>
    <xf numFmtId="0" fontId="5" fillId="0" borderId="4" xfId="0" applyNumberFormat="1" applyFont="1" applyFill="1" applyBorder="1" applyAlignment="1">
      <alignment horizontal="left" vertical="top"/>
    </xf>
    <xf numFmtId="0" fontId="0" fillId="0" borderId="0" xfId="0" applyAlignment="1">
      <alignment horizontal="left" vertical="top"/>
    </xf>
    <xf numFmtId="0" fontId="6" fillId="0" borderId="4" xfId="0" applyNumberFormat="1" applyFont="1" applyFill="1" applyBorder="1" applyAlignment="1">
      <alignment horizontal="left" vertical="top" wrapText="1"/>
    </xf>
    <xf numFmtId="0" fontId="0" fillId="0" borderId="4" xfId="0" applyBorder="1" applyAlignment="1">
      <alignment horizontal="left" vertical="top"/>
    </xf>
    <xf numFmtId="0" fontId="4" fillId="0" borderId="0" xfId="0" applyNumberFormat="1" applyFont="1" applyFill="1" applyBorder="1" applyAlignment="1">
      <alignment horizontal="left" vertical="top" wrapText="1"/>
    </xf>
    <xf numFmtId="0" fontId="9" fillId="0" borderId="4"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49" fontId="0" fillId="0" borderId="0" xfId="0" applyNumberFormat="1"/>
    <xf numFmtId="49" fontId="0" fillId="0" borderId="4" xfId="0" applyNumberFormat="1" applyBorder="1" applyAlignment="1">
      <alignment horizontal="center" vertical="center"/>
    </xf>
    <xf numFmtId="49" fontId="0" fillId="0" borderId="3" xfId="0" applyNumberFormat="1" applyBorder="1" applyAlignment="1">
      <alignment horizontal="center" vertical="center"/>
    </xf>
    <xf numFmtId="49" fontId="0" fillId="0" borderId="8" xfId="0" applyNumberFormat="1" applyBorder="1" applyAlignment="1">
      <alignment horizontal="center" vertical="center"/>
    </xf>
    <xf numFmtId="49" fontId="0" fillId="0" borderId="7" xfId="0" applyNumberFormat="1" applyBorder="1"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0" fillId="0" borderId="9" xfId="0" applyNumberFormat="1" applyBorder="1" applyAlignment="1">
      <alignment vertical="center"/>
    </xf>
    <xf numFmtId="49" fontId="11" fillId="3" borderId="2"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49" fontId="11" fillId="3" borderId="11" xfId="0" applyNumberFormat="1" applyFont="1" applyFill="1" applyBorder="1" applyAlignment="1">
      <alignment vertical="center"/>
    </xf>
    <xf numFmtId="49" fontId="9" fillId="0" borderId="0" xfId="0" applyNumberFormat="1" applyFont="1" applyAlignment="1">
      <alignment vertical="top" wrapText="1"/>
    </xf>
    <xf numFmtId="49" fontId="0" fillId="0" borderId="0" xfId="0" applyNumberFormat="1" applyFont="1" applyFill="1" applyBorder="1" applyAlignment="1">
      <alignment horizontal="left" vertical="center"/>
    </xf>
    <xf numFmtId="49" fontId="9" fillId="0" borderId="9" xfId="0" applyNumberFormat="1" applyFont="1" applyBorder="1" applyAlignment="1">
      <alignment vertical="center"/>
    </xf>
    <xf numFmtId="49" fontId="9" fillId="0" borderId="12" xfId="0" applyNumberFormat="1" applyFont="1" applyBorder="1" applyAlignment="1">
      <alignment vertical="center"/>
    </xf>
    <xf numFmtId="49" fontId="9" fillId="0" borderId="4" xfId="0" applyNumberFormat="1" applyFont="1" applyBorder="1" applyAlignment="1">
      <alignment horizontal="center" vertical="center"/>
    </xf>
    <xf numFmtId="49" fontId="0" fillId="0" borderId="0" xfId="0" applyNumberFormat="1" applyAlignment="1">
      <alignment horizontal="left" vertical="center"/>
    </xf>
    <xf numFmtId="49" fontId="9" fillId="0" borderId="9" xfId="0" applyNumberFormat="1" applyFont="1" applyBorder="1" applyAlignment="1">
      <alignment vertical="top" wrapText="1"/>
    </xf>
    <xf numFmtId="49" fontId="9" fillId="0" borderId="9" xfId="0" applyNumberFormat="1" applyFont="1" applyBorder="1" applyAlignment="1">
      <alignment horizontal="left" vertical="top" wrapText="1"/>
    </xf>
    <xf numFmtId="49" fontId="0" fillId="0" borderId="9" xfId="0" applyNumberFormat="1" applyBorder="1" applyAlignment="1">
      <alignment horizontal="left" vertical="top" wrapText="1"/>
    </xf>
    <xf numFmtId="49" fontId="9" fillId="0" borderId="12" xfId="0" applyNumberFormat="1" applyFont="1" applyBorder="1" applyAlignment="1">
      <alignment horizontal="left" vertical="top" wrapText="1"/>
    </xf>
    <xf numFmtId="49" fontId="9" fillId="0" borderId="3" xfId="0" applyNumberFormat="1" applyFont="1" applyBorder="1" applyAlignment="1">
      <alignment horizontal="center" vertical="center"/>
    </xf>
    <xf numFmtId="0" fontId="0" fillId="0" borderId="9" xfId="0" applyBorder="1"/>
    <xf numFmtId="49" fontId="11" fillId="3" borderId="2" xfId="0" applyNumberFormat="1" applyFont="1" applyFill="1" applyBorder="1" applyAlignment="1">
      <alignment horizontal="left" vertical="center"/>
    </xf>
    <xf numFmtId="0" fontId="4" fillId="0" borderId="16" xfId="0" applyNumberFormat="1" applyFont="1" applyBorder="1" applyAlignment="1">
      <alignment horizontal="left" vertical="top" wrapText="1"/>
    </xf>
    <xf numFmtId="0" fontId="4" fillId="0" borderId="17"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2" borderId="14"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49" fontId="9" fillId="0" borderId="15" xfId="0" applyNumberFormat="1" applyFont="1" applyBorder="1" applyAlignment="1">
      <alignment horizontal="left" vertical="top" wrapText="1"/>
    </xf>
    <xf numFmtId="49" fontId="0" fillId="0" borderId="15" xfId="0" applyNumberForma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1.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worksheet" Target="work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CH"/>
              <a:t>PI2610 on Si : spin speed curve</a:t>
            </a:r>
          </a:p>
        </c:rich>
      </c:tx>
      <c:layout>
        <c:manualLayout>
          <c:xMode val="edge"/>
          <c:yMode val="edge"/>
          <c:x val="0.3729166632526813"/>
          <c:y val="2.0236087689713321E-2"/>
        </c:manualLayout>
      </c:layout>
      <c:overlay val="0"/>
      <c:spPr>
        <a:noFill/>
        <a:ln w="25400">
          <a:noFill/>
        </a:ln>
      </c:spPr>
    </c:title>
    <c:autoTitleDeleted val="0"/>
    <c:plotArea>
      <c:layout>
        <c:manualLayout>
          <c:layoutTarget val="inner"/>
          <c:xMode val="edge"/>
          <c:yMode val="edge"/>
          <c:x val="5.5208333333333331E-2"/>
          <c:y val="0.12478920741989882"/>
          <c:w val="0.91770833333333335"/>
          <c:h val="0.76559865092748736"/>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wer"/>
            <c:dispRSqr val="1"/>
            <c:dispEq val="1"/>
            <c:trendlineLbl>
              <c:layout>
                <c:manualLayout>
                  <c:x val="0.14617355643044622"/>
                  <c:y val="-0.58913908105500301"/>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fr-FR"/>
                </a:p>
              </c:txPr>
            </c:trendlineLbl>
          </c:trendline>
          <c:xVal>
            <c:numRef>
              <c:f>'Results PI2610'!$A$3:$A$7</c:f>
              <c:numCache>
                <c:formatCode>General</c:formatCode>
                <c:ptCount val="5"/>
                <c:pt idx="0">
                  <c:v>1000</c:v>
                </c:pt>
                <c:pt idx="1">
                  <c:v>2000</c:v>
                </c:pt>
                <c:pt idx="2">
                  <c:v>3000</c:v>
                </c:pt>
                <c:pt idx="3">
                  <c:v>4000</c:v>
                </c:pt>
                <c:pt idx="4">
                  <c:v>5000</c:v>
                </c:pt>
              </c:numCache>
            </c:numRef>
          </c:xVal>
          <c:yVal>
            <c:numRef>
              <c:f>'Results PI2610'!$B$3:$B$7</c:f>
              <c:numCache>
                <c:formatCode>General</c:formatCode>
                <c:ptCount val="5"/>
                <c:pt idx="0">
                  <c:v>5.1100000000000003</c:v>
                </c:pt>
                <c:pt idx="1">
                  <c:v>2.5299999999999998</c:v>
                </c:pt>
                <c:pt idx="2">
                  <c:v>1.66</c:v>
                </c:pt>
                <c:pt idx="3">
                  <c:v>1.19</c:v>
                </c:pt>
                <c:pt idx="4">
                  <c:v>0.98</c:v>
                </c:pt>
              </c:numCache>
            </c:numRef>
          </c:yVal>
          <c:smooth val="0"/>
        </c:ser>
        <c:dLbls>
          <c:showLegendKey val="0"/>
          <c:showVal val="0"/>
          <c:showCatName val="0"/>
          <c:showSerName val="0"/>
          <c:showPercent val="0"/>
          <c:showBubbleSize val="0"/>
        </c:dLbls>
        <c:axId val="-493299568"/>
        <c:axId val="-493305008"/>
      </c:scatterChart>
      <c:valAx>
        <c:axId val="-4932995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CH"/>
                  <a:t>Spin speed [rpm]</a:t>
                </a:r>
              </a:p>
            </c:rich>
          </c:tx>
          <c:layout>
            <c:manualLayout>
              <c:xMode val="edge"/>
              <c:yMode val="edge"/>
              <c:x val="0.45520834869626731"/>
              <c:y val="0.942664418212478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93305008"/>
        <c:crosses val="autoZero"/>
        <c:crossBetween val="midCat"/>
      </c:valAx>
      <c:valAx>
        <c:axId val="-49330500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CH"/>
                  <a:t>Film thickness [um]</a:t>
                </a:r>
              </a:p>
            </c:rich>
          </c:tx>
          <c:layout>
            <c:manualLayout>
              <c:xMode val="edge"/>
              <c:yMode val="edge"/>
              <c:x val="1.1458317970399381E-2"/>
              <c:y val="0.401349072512647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9329956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CH"/>
              <a:t>PI2610 on PI : spin speed curve</a:t>
            </a:r>
          </a:p>
        </c:rich>
      </c:tx>
      <c:layout>
        <c:manualLayout>
          <c:xMode val="edge"/>
          <c:yMode val="edge"/>
          <c:x val="0.3729166632526813"/>
          <c:y val="2.0236087689713321E-2"/>
        </c:manualLayout>
      </c:layout>
      <c:overlay val="0"/>
      <c:spPr>
        <a:noFill/>
        <a:ln w="25400">
          <a:noFill/>
        </a:ln>
      </c:spPr>
    </c:title>
    <c:autoTitleDeleted val="0"/>
    <c:plotArea>
      <c:layout>
        <c:manualLayout>
          <c:layoutTarget val="inner"/>
          <c:xMode val="edge"/>
          <c:yMode val="edge"/>
          <c:x val="5.5208333333333331E-2"/>
          <c:y val="0.12478920741989882"/>
          <c:w val="0.91770833333333335"/>
          <c:h val="0.76559865092748736"/>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wer"/>
            <c:dispRSqr val="1"/>
            <c:dispEq val="1"/>
            <c:trendlineLbl>
              <c:layout>
                <c:manualLayout>
                  <c:x val="0.45342355643044613"/>
                  <c:y val="-0.60663895933750267"/>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fr-FR"/>
                </a:p>
              </c:txPr>
            </c:trendlineLbl>
          </c:trendline>
          <c:xVal>
            <c:numRef>
              <c:f>'Results PI2610'!$D$3:$D$7</c:f>
              <c:numCache>
                <c:formatCode>General</c:formatCode>
                <c:ptCount val="5"/>
                <c:pt idx="0">
                  <c:v>1273</c:v>
                </c:pt>
                <c:pt idx="1">
                  <c:v>2485</c:v>
                </c:pt>
                <c:pt idx="2">
                  <c:v>1000</c:v>
                </c:pt>
                <c:pt idx="3">
                  <c:v>2000</c:v>
                </c:pt>
                <c:pt idx="4">
                  <c:v>3000</c:v>
                </c:pt>
              </c:numCache>
            </c:numRef>
          </c:xVal>
          <c:yVal>
            <c:numRef>
              <c:f>'Results PI2610'!$E$3:$E$7</c:f>
              <c:numCache>
                <c:formatCode>General</c:formatCode>
                <c:ptCount val="5"/>
                <c:pt idx="0">
                  <c:v>2.968</c:v>
                </c:pt>
                <c:pt idx="1">
                  <c:v>1.115</c:v>
                </c:pt>
                <c:pt idx="2">
                  <c:v>3.9159999999999999</c:v>
                </c:pt>
                <c:pt idx="3">
                  <c:v>1.55</c:v>
                </c:pt>
                <c:pt idx="4">
                  <c:v>0.81900000000000017</c:v>
                </c:pt>
              </c:numCache>
            </c:numRef>
          </c:yVal>
          <c:smooth val="0"/>
        </c:ser>
        <c:ser>
          <c:idx val="1"/>
          <c:order val="1"/>
          <c:spPr>
            <a:ln w="3175">
              <a:solidFill>
                <a:srgbClr val="333399"/>
              </a:solidFill>
              <a:prstDash val="solid"/>
            </a:ln>
          </c:spPr>
          <c:marker>
            <c:symbol val="square"/>
            <c:size val="5"/>
            <c:spPr>
              <a:solidFill>
                <a:srgbClr val="333399"/>
              </a:solidFill>
              <a:ln>
                <a:solidFill>
                  <a:srgbClr val="333399"/>
                </a:solidFill>
                <a:prstDash val="solid"/>
              </a:ln>
            </c:spPr>
          </c:marker>
          <c:xVal>
            <c:numRef>
              <c:f>'Results PI2610'!$D$8</c:f>
              <c:numCache>
                <c:formatCode>General</c:formatCode>
                <c:ptCount val="1"/>
                <c:pt idx="0">
                  <c:v>5000</c:v>
                </c:pt>
              </c:numCache>
            </c:numRef>
          </c:xVal>
          <c:yVal>
            <c:numRef>
              <c:f>'Results PI2610'!$E$8</c:f>
              <c:numCache>
                <c:formatCode>General</c:formatCode>
                <c:ptCount val="1"/>
                <c:pt idx="0">
                  <c:v>0.15100000000000002</c:v>
                </c:pt>
              </c:numCache>
            </c:numRef>
          </c:yVal>
          <c:smooth val="0"/>
        </c:ser>
        <c:dLbls>
          <c:showLegendKey val="0"/>
          <c:showVal val="0"/>
          <c:showCatName val="0"/>
          <c:showSerName val="0"/>
          <c:showPercent val="0"/>
          <c:showBubbleSize val="0"/>
        </c:dLbls>
        <c:axId val="-493304464"/>
        <c:axId val="-718267792"/>
      </c:scatterChart>
      <c:valAx>
        <c:axId val="-493304464"/>
        <c:scaling>
          <c:orientation val="minMax"/>
          <c:max val="6000"/>
        </c:scaling>
        <c:delete val="0"/>
        <c:axPos val="b"/>
        <c:title>
          <c:tx>
            <c:rich>
              <a:bodyPr/>
              <a:lstStyle/>
              <a:p>
                <a:pPr>
                  <a:defRPr sz="1000" b="1" i="0" u="none" strike="noStrike" baseline="0">
                    <a:solidFill>
                      <a:srgbClr val="000000"/>
                    </a:solidFill>
                    <a:latin typeface="Arial"/>
                    <a:ea typeface="Arial"/>
                    <a:cs typeface="Arial"/>
                  </a:defRPr>
                </a:pPr>
                <a:r>
                  <a:rPr lang="fr-CH"/>
                  <a:t>Spin speed [rpm]</a:t>
                </a:r>
              </a:p>
            </c:rich>
          </c:tx>
          <c:layout>
            <c:manualLayout>
              <c:xMode val="edge"/>
              <c:yMode val="edge"/>
              <c:x val="0.45520834869626731"/>
              <c:y val="0.942664418212478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18267792"/>
        <c:crosses val="autoZero"/>
        <c:crossBetween val="midCat"/>
      </c:valAx>
      <c:valAx>
        <c:axId val="-718267792"/>
        <c:scaling>
          <c:orientation val="minMax"/>
          <c:max val="6"/>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CH"/>
                  <a:t>Film thickness [um]</a:t>
                </a:r>
              </a:p>
            </c:rich>
          </c:tx>
          <c:layout>
            <c:manualLayout>
              <c:xMode val="edge"/>
              <c:yMode val="edge"/>
              <c:x val="1.1458317970399381E-2"/>
              <c:y val="0.401349072512647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9330446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CH"/>
              <a:t>PI2611 on Si : spin speed curve</a:t>
            </a:r>
          </a:p>
        </c:rich>
      </c:tx>
      <c:layout>
        <c:manualLayout>
          <c:xMode val="edge"/>
          <c:yMode val="edge"/>
          <c:x val="0.3729166632526813"/>
          <c:y val="2.027025711162159E-2"/>
        </c:manualLayout>
      </c:layout>
      <c:overlay val="0"/>
      <c:spPr>
        <a:noFill/>
        <a:ln w="25400">
          <a:noFill/>
        </a:ln>
      </c:spPr>
    </c:title>
    <c:autoTitleDeleted val="0"/>
    <c:plotArea>
      <c:layout>
        <c:manualLayout>
          <c:layoutTarget val="inner"/>
          <c:xMode val="edge"/>
          <c:yMode val="edge"/>
          <c:x val="5.5208333333333331E-2"/>
          <c:y val="0.125"/>
          <c:w val="0.91770833333333335"/>
          <c:h val="0.76520270270270274"/>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wer"/>
            <c:dispRSqr val="1"/>
            <c:dispEq val="1"/>
            <c:trendlineLbl>
              <c:layout>
                <c:manualLayout>
                  <c:x val="0.16002077865266845"/>
                  <c:y val="-0.47137653401432927"/>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fr-FR"/>
                </a:p>
              </c:txPr>
            </c:trendlineLbl>
          </c:trendline>
          <c:xVal>
            <c:numRef>
              <c:f>'Results PI2611'!$A$3:$A$6</c:f>
              <c:numCache>
                <c:formatCode>General</c:formatCode>
                <c:ptCount val="4"/>
                <c:pt idx="0">
                  <c:v>2000</c:v>
                </c:pt>
                <c:pt idx="1">
                  <c:v>3000</c:v>
                </c:pt>
                <c:pt idx="2">
                  <c:v>4000</c:v>
                </c:pt>
                <c:pt idx="3">
                  <c:v>5000</c:v>
                </c:pt>
              </c:numCache>
            </c:numRef>
          </c:xVal>
          <c:yVal>
            <c:numRef>
              <c:f>'Results PI2611'!$B$3:$B$6</c:f>
              <c:numCache>
                <c:formatCode>General</c:formatCode>
                <c:ptCount val="4"/>
                <c:pt idx="0">
                  <c:v>6.87</c:v>
                </c:pt>
                <c:pt idx="1">
                  <c:v>4.5599999999999996</c:v>
                </c:pt>
                <c:pt idx="2">
                  <c:v>3.34</c:v>
                </c:pt>
                <c:pt idx="3">
                  <c:v>2.63</c:v>
                </c:pt>
              </c:numCache>
            </c:numRef>
          </c:yVal>
          <c:smooth val="0"/>
        </c:ser>
        <c:dLbls>
          <c:showLegendKey val="0"/>
          <c:showVal val="0"/>
          <c:showCatName val="0"/>
          <c:showSerName val="0"/>
          <c:showPercent val="0"/>
          <c:showBubbleSize val="0"/>
        </c:dLbls>
        <c:axId val="-718265616"/>
        <c:axId val="-718892064"/>
      </c:scatterChart>
      <c:valAx>
        <c:axId val="-7182656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CH"/>
                  <a:t>Spin speed [rpm]</a:t>
                </a:r>
              </a:p>
            </c:rich>
          </c:tx>
          <c:layout>
            <c:manualLayout>
              <c:xMode val="edge"/>
              <c:yMode val="edge"/>
              <c:x val="0.45520834869626731"/>
              <c:y val="0.94256757534313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18892064"/>
        <c:crosses val="autoZero"/>
        <c:crossBetween val="midCat"/>
      </c:valAx>
      <c:valAx>
        <c:axId val="-718892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CH"/>
                  <a:t>Film thickness [um]</a:t>
                </a:r>
              </a:p>
            </c:rich>
          </c:tx>
          <c:layout>
            <c:manualLayout>
              <c:xMode val="edge"/>
              <c:yMode val="edge"/>
              <c:x val="1.1458317970399381E-2"/>
              <c:y val="0.400337799259072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1826561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CH"/>
              <a:t>PI2611 on PI : spin speed curve</a:t>
            </a:r>
          </a:p>
        </c:rich>
      </c:tx>
      <c:layout>
        <c:manualLayout>
          <c:xMode val="edge"/>
          <c:yMode val="edge"/>
          <c:x val="0.3729166632526813"/>
          <c:y val="2.0236087689713321E-2"/>
        </c:manualLayout>
      </c:layout>
      <c:overlay val="0"/>
      <c:spPr>
        <a:noFill/>
        <a:ln w="25400">
          <a:noFill/>
        </a:ln>
      </c:spPr>
    </c:title>
    <c:autoTitleDeleted val="0"/>
    <c:plotArea>
      <c:layout>
        <c:manualLayout>
          <c:layoutTarget val="inner"/>
          <c:xMode val="edge"/>
          <c:yMode val="edge"/>
          <c:x val="6.25E-2"/>
          <c:y val="0.12478920741989882"/>
          <c:w val="0.91041666666666665"/>
          <c:h val="0.76559865092748736"/>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wer"/>
            <c:dispRSqr val="1"/>
            <c:dispEq val="1"/>
            <c:trendlineLbl>
              <c:layout>
                <c:manualLayout>
                  <c:x val="0.24232185039370077"/>
                  <c:y val="-0.56025388057521475"/>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fr-FR"/>
                </a:p>
              </c:txPr>
            </c:trendlineLbl>
          </c:trendline>
          <c:xVal>
            <c:numRef>
              <c:f>'Results PI2611'!$D$3:$D$7</c:f>
              <c:numCache>
                <c:formatCode>General</c:formatCode>
                <c:ptCount val="5"/>
                <c:pt idx="0">
                  <c:v>2287</c:v>
                </c:pt>
                <c:pt idx="1">
                  <c:v>4429</c:v>
                </c:pt>
                <c:pt idx="2">
                  <c:v>1500</c:v>
                </c:pt>
                <c:pt idx="3">
                  <c:v>2500</c:v>
                </c:pt>
                <c:pt idx="4">
                  <c:v>3500</c:v>
                </c:pt>
              </c:numCache>
            </c:numRef>
          </c:xVal>
          <c:yVal>
            <c:numRef>
              <c:f>'Results PI2611'!$E$3:$E$7</c:f>
              <c:numCache>
                <c:formatCode>General</c:formatCode>
                <c:ptCount val="5"/>
                <c:pt idx="0">
                  <c:v>4.7370000000000001</c:v>
                </c:pt>
                <c:pt idx="1">
                  <c:v>2.3849999999999998</c:v>
                </c:pt>
                <c:pt idx="2">
                  <c:v>8.02</c:v>
                </c:pt>
                <c:pt idx="3">
                  <c:v>4.3919999999999995</c:v>
                </c:pt>
                <c:pt idx="4">
                  <c:v>2.8370000000000002</c:v>
                </c:pt>
              </c:numCache>
            </c:numRef>
          </c:yVal>
          <c:smooth val="0"/>
        </c:ser>
        <c:ser>
          <c:idx val="1"/>
          <c:order val="1"/>
          <c:spPr>
            <a:ln w="3175">
              <a:solidFill>
                <a:srgbClr val="333399"/>
              </a:solidFill>
              <a:prstDash val="solid"/>
            </a:ln>
          </c:spPr>
          <c:marker>
            <c:symbol val="square"/>
            <c:size val="5"/>
            <c:spPr>
              <a:solidFill>
                <a:srgbClr val="333399"/>
              </a:solidFill>
              <a:ln>
                <a:solidFill>
                  <a:srgbClr val="333399"/>
                </a:solidFill>
                <a:prstDash val="solid"/>
              </a:ln>
            </c:spPr>
          </c:marker>
          <c:xVal>
            <c:numRef>
              <c:f>'Results PI2611'!$D$8</c:f>
              <c:numCache>
                <c:formatCode>General</c:formatCode>
                <c:ptCount val="1"/>
                <c:pt idx="0">
                  <c:v>5000</c:v>
                </c:pt>
              </c:numCache>
            </c:numRef>
          </c:xVal>
          <c:yVal>
            <c:numRef>
              <c:f>'Results PI2611'!$E$8</c:f>
              <c:numCache>
                <c:formatCode>General</c:formatCode>
                <c:ptCount val="1"/>
                <c:pt idx="0">
                  <c:v>1.6380000000000003</c:v>
                </c:pt>
              </c:numCache>
            </c:numRef>
          </c:yVal>
          <c:smooth val="0"/>
        </c:ser>
        <c:dLbls>
          <c:showLegendKey val="0"/>
          <c:showVal val="0"/>
          <c:showCatName val="0"/>
          <c:showSerName val="0"/>
          <c:showPercent val="0"/>
          <c:showBubbleSize val="0"/>
        </c:dLbls>
        <c:axId val="-718888800"/>
        <c:axId val="-717309840"/>
      </c:scatterChart>
      <c:valAx>
        <c:axId val="-718888800"/>
        <c:scaling>
          <c:orientation val="minMax"/>
          <c:max val="6000"/>
        </c:scaling>
        <c:delete val="0"/>
        <c:axPos val="b"/>
        <c:title>
          <c:tx>
            <c:rich>
              <a:bodyPr/>
              <a:lstStyle/>
              <a:p>
                <a:pPr>
                  <a:defRPr sz="1000" b="1" i="0" u="none" strike="noStrike" baseline="0">
                    <a:solidFill>
                      <a:srgbClr val="000000"/>
                    </a:solidFill>
                    <a:latin typeface="Arial"/>
                    <a:ea typeface="Arial"/>
                    <a:cs typeface="Arial"/>
                  </a:defRPr>
                </a:pPr>
                <a:r>
                  <a:rPr lang="fr-CH"/>
                  <a:t>Spin speed [rpm]</a:t>
                </a:r>
              </a:p>
            </c:rich>
          </c:tx>
          <c:layout>
            <c:manualLayout>
              <c:xMode val="edge"/>
              <c:yMode val="edge"/>
              <c:x val="0.45937504950278718"/>
              <c:y val="0.942664418212478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17309840"/>
        <c:crosses val="autoZero"/>
        <c:crossBetween val="midCat"/>
      </c:valAx>
      <c:valAx>
        <c:axId val="-717309840"/>
        <c:scaling>
          <c:orientation val="minMax"/>
          <c:max val="1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CH"/>
                  <a:t>Film thickness [um]</a:t>
                </a:r>
              </a:p>
            </c:rich>
          </c:tx>
          <c:layout>
            <c:manualLayout>
              <c:xMode val="edge"/>
              <c:yMode val="edge"/>
              <c:x val="1.1458317970399381E-2"/>
              <c:y val="0.401349072512647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1888880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44000"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44000"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44000"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workbookViewId="0">
      <selection activeCell="A7" sqref="A7"/>
    </sheetView>
  </sheetViews>
  <sheetFormatPr defaultColWidth="11.42578125" defaultRowHeight="12.75" x14ac:dyDescent="0.2"/>
  <cols>
    <col min="1" max="1" width="11.42578125" style="7" customWidth="1"/>
    <col min="2" max="2" width="18.7109375" style="7" bestFit="1" customWidth="1"/>
    <col min="3" max="3" width="19" style="7" customWidth="1"/>
    <col min="4" max="4" width="54.7109375" style="7" bestFit="1" customWidth="1"/>
    <col min="5" max="5" width="35.5703125" style="7" customWidth="1"/>
    <col min="6" max="6" width="18.28515625" style="3" customWidth="1"/>
    <col min="7" max="7" width="34.5703125" customWidth="1"/>
  </cols>
  <sheetData>
    <row r="1" spans="1:7" ht="13.5" thickBot="1" x14ac:dyDescent="0.25">
      <c r="A1" s="2" t="s">
        <v>7</v>
      </c>
      <c r="B1" s="2" t="s">
        <v>8</v>
      </c>
      <c r="C1" s="2" t="s">
        <v>9</v>
      </c>
      <c r="D1" s="2" t="s">
        <v>10</v>
      </c>
      <c r="E1" s="2" t="s">
        <v>11</v>
      </c>
    </row>
    <row r="2" spans="1:7" x14ac:dyDescent="0.2">
      <c r="A2" s="4" t="s">
        <v>12</v>
      </c>
      <c r="B2" s="57" t="s">
        <v>13</v>
      </c>
      <c r="C2" s="57"/>
      <c r="D2" s="57"/>
      <c r="E2" s="57"/>
    </row>
    <row r="3" spans="1:7" ht="57.75" customHeight="1" x14ac:dyDescent="0.2">
      <c r="A3" s="5" t="str">
        <f>CONCATENATE(LEFT($A$2,3),".1")</f>
        <v>X.1</v>
      </c>
      <c r="B3" s="6" t="s">
        <v>14</v>
      </c>
      <c r="C3" s="6" t="s">
        <v>33</v>
      </c>
      <c r="D3" s="21" t="s">
        <v>34</v>
      </c>
      <c r="E3" s="6" t="s">
        <v>32</v>
      </c>
      <c r="G3" s="9"/>
    </row>
    <row r="4" spans="1:7" s="14" customFormat="1" ht="113.25" customHeight="1" x14ac:dyDescent="0.2">
      <c r="A4" s="5" t="str">
        <f>CONCATENATE(LEFT($A$2,3),".2")</f>
        <v>X.2</v>
      </c>
      <c r="B4" s="6" t="s">
        <v>29</v>
      </c>
      <c r="C4" s="6" t="s">
        <v>24</v>
      </c>
      <c r="D4" s="6" t="s">
        <v>28</v>
      </c>
      <c r="E4" s="6" t="s">
        <v>39</v>
      </c>
      <c r="F4" s="13"/>
    </row>
    <row r="5" spans="1:7" ht="150" customHeight="1" x14ac:dyDescent="0.2">
      <c r="A5" s="5" t="str">
        <f>CONCATENATE(LEFT($A$2,3),".3")</f>
        <v>X.3</v>
      </c>
      <c r="B5" s="6" t="s">
        <v>30</v>
      </c>
      <c r="C5" s="6" t="s">
        <v>15</v>
      </c>
      <c r="D5" s="6" t="s">
        <v>16</v>
      </c>
      <c r="E5" s="17" t="s">
        <v>42</v>
      </c>
    </row>
    <row r="6" spans="1:7" ht="167.25" customHeight="1" x14ac:dyDescent="0.2">
      <c r="A6" s="5" t="str">
        <f>CONCATENATE(LEFT($A$2,3),".4","A")</f>
        <v>X.4A</v>
      </c>
      <c r="B6" s="6" t="s">
        <v>101</v>
      </c>
      <c r="C6" s="6" t="s">
        <v>17</v>
      </c>
      <c r="D6" s="6" t="s">
        <v>43</v>
      </c>
      <c r="E6" s="15" t="s">
        <v>100</v>
      </c>
      <c r="G6" s="19"/>
    </row>
    <row r="7" spans="1:7" ht="76.5" x14ac:dyDescent="0.2">
      <c r="A7" s="5" t="str">
        <f>CONCATENATE(LEFT($A$2,3),".4","B")</f>
        <v>X.4B</v>
      </c>
      <c r="B7" s="6" t="s">
        <v>102</v>
      </c>
      <c r="C7" s="54" t="s">
        <v>103</v>
      </c>
      <c r="D7" s="53" t="s">
        <v>104</v>
      </c>
      <c r="E7" s="17" t="s">
        <v>105</v>
      </c>
      <c r="G7" s="19"/>
    </row>
    <row r="8" spans="1:7" ht="170.25" customHeight="1" thickBot="1" x14ac:dyDescent="0.25">
      <c r="A8" s="10" t="str">
        <f>CONCATENATE(LEFT($A$2,3),".5")</f>
        <v>X.5</v>
      </c>
      <c r="B8" s="12" t="s">
        <v>23</v>
      </c>
      <c r="C8" s="11" t="s">
        <v>35</v>
      </c>
      <c r="D8" s="12" t="s">
        <v>31</v>
      </c>
      <c r="E8" s="20" t="s">
        <v>40</v>
      </c>
      <c r="G8" s="14"/>
    </row>
    <row r="10" spans="1:7" x14ac:dyDescent="0.2">
      <c r="D10" s="16"/>
    </row>
    <row r="11" spans="1:7" ht="12.75" customHeight="1" x14ac:dyDescent="0.2">
      <c r="A11" s="58"/>
      <c r="B11" s="58"/>
      <c r="C11" s="58"/>
      <c r="D11" s="18"/>
    </row>
    <row r="12" spans="1:7" ht="12.75" customHeight="1" x14ac:dyDescent="0.2">
      <c r="A12" s="18"/>
      <c r="B12" s="18"/>
      <c r="C12" s="18"/>
      <c r="D12" s="18"/>
    </row>
    <row r="13" spans="1:7" ht="12.75" customHeight="1" x14ac:dyDescent="0.2">
      <c r="A13" s="18"/>
      <c r="B13" s="18"/>
      <c r="C13" s="18"/>
      <c r="D13" s="18"/>
    </row>
    <row r="14" spans="1:7" ht="12.75" customHeight="1" x14ac:dyDescent="0.2">
      <c r="A14" s="8"/>
      <c r="B14" s="8"/>
      <c r="C14" s="8"/>
    </row>
    <row r="15" spans="1:7" ht="12.75" customHeight="1" x14ac:dyDescent="0.2">
      <c r="A15" s="56" t="s">
        <v>36</v>
      </c>
      <c r="B15" s="56"/>
      <c r="C15" s="56"/>
      <c r="D15" s="56"/>
      <c r="E15" s="22"/>
    </row>
    <row r="16" spans="1:7" ht="12.75" customHeight="1" x14ac:dyDescent="0.2">
      <c r="A16" s="23" t="s">
        <v>7</v>
      </c>
      <c r="B16" s="23" t="s">
        <v>8</v>
      </c>
      <c r="C16" s="23" t="s">
        <v>9</v>
      </c>
      <c r="D16" s="23" t="s">
        <v>10</v>
      </c>
      <c r="E16" s="23" t="s">
        <v>11</v>
      </c>
    </row>
    <row r="17" spans="1:5" x14ac:dyDescent="0.2">
      <c r="A17" s="5" t="str">
        <f>CONCATENATE(LEFT($A$2,3),".1")</f>
        <v>X.1</v>
      </c>
      <c r="B17" s="6" t="s">
        <v>14</v>
      </c>
      <c r="C17" s="24" t="s">
        <v>25</v>
      </c>
      <c r="D17" s="24" t="s">
        <v>18</v>
      </c>
      <c r="E17" s="24" t="s">
        <v>19</v>
      </c>
    </row>
    <row r="18" spans="1:5" ht="12.75" customHeight="1" x14ac:dyDescent="0.2">
      <c r="A18" s="25"/>
      <c r="B18" s="25"/>
      <c r="C18" s="25"/>
      <c r="D18" s="22"/>
      <c r="E18" s="22"/>
    </row>
    <row r="19" spans="1:5" x14ac:dyDescent="0.2">
      <c r="A19" s="22"/>
      <c r="B19" s="22"/>
      <c r="C19" s="22"/>
      <c r="D19" s="22"/>
      <c r="E19" s="22"/>
    </row>
    <row r="20" spans="1:5" ht="12.75" customHeight="1" x14ac:dyDescent="0.2">
      <c r="A20" s="55" t="s">
        <v>20</v>
      </c>
      <c r="B20" s="55"/>
      <c r="C20" s="55"/>
      <c r="D20" s="55"/>
      <c r="E20" s="22"/>
    </row>
    <row r="21" spans="1:5" ht="12.75" customHeight="1" x14ac:dyDescent="0.2">
      <c r="A21" s="23" t="s">
        <v>7</v>
      </c>
      <c r="B21" s="23" t="s">
        <v>8</v>
      </c>
      <c r="C21" s="23" t="s">
        <v>9</v>
      </c>
      <c r="D21" s="23" t="s">
        <v>10</v>
      </c>
      <c r="E21" s="23" t="s">
        <v>11</v>
      </c>
    </row>
    <row r="22" spans="1:5" ht="24.75" customHeight="1" x14ac:dyDescent="0.2">
      <c r="A22" s="5" t="str">
        <f>CONCATENATE(LEFT($A$2,3),".1")</f>
        <v>X.1</v>
      </c>
      <c r="B22" s="6" t="s">
        <v>14</v>
      </c>
      <c r="C22" s="26" t="s">
        <v>41</v>
      </c>
      <c r="D22" s="24" t="s">
        <v>26</v>
      </c>
      <c r="E22" s="26" t="s">
        <v>38</v>
      </c>
    </row>
    <row r="23" spans="1:5" x14ac:dyDescent="0.2">
      <c r="A23" s="16"/>
      <c r="B23" s="27"/>
      <c r="C23" s="28"/>
      <c r="D23" s="28"/>
      <c r="E23" s="28"/>
    </row>
    <row r="24" spans="1:5" x14ac:dyDescent="0.2">
      <c r="A24" s="16"/>
      <c r="B24" s="27"/>
      <c r="C24" s="28"/>
      <c r="D24" s="28"/>
      <c r="E24" s="28"/>
    </row>
    <row r="25" spans="1:5" x14ac:dyDescent="0.2">
      <c r="A25" s="56" t="s">
        <v>27</v>
      </c>
      <c r="B25" s="56"/>
      <c r="C25" s="56"/>
      <c r="D25" s="56"/>
      <c r="E25" s="22"/>
    </row>
    <row r="26" spans="1:5" x14ac:dyDescent="0.2">
      <c r="A26" s="23" t="s">
        <v>7</v>
      </c>
      <c r="B26" s="23" t="s">
        <v>8</v>
      </c>
      <c r="C26" s="23" t="s">
        <v>9</v>
      </c>
      <c r="D26" s="23" t="s">
        <v>10</v>
      </c>
      <c r="E26" s="23" t="s">
        <v>11</v>
      </c>
    </row>
    <row r="27" spans="1:5" ht="26.25" customHeight="1" x14ac:dyDescent="0.2">
      <c r="A27" s="5" t="str">
        <f>CONCATENATE(LEFT($A$2,3),".1")</f>
        <v>X.1</v>
      </c>
      <c r="B27" s="6" t="s">
        <v>14</v>
      </c>
      <c r="C27" s="26" t="s">
        <v>37</v>
      </c>
      <c r="D27" s="26" t="s">
        <v>21</v>
      </c>
      <c r="E27" s="26" t="s">
        <v>22</v>
      </c>
    </row>
    <row r="28" spans="1:5" x14ac:dyDescent="0.2">
      <c r="A28" s="25"/>
      <c r="B28" s="25"/>
      <c r="C28" s="22"/>
      <c r="D28" s="22"/>
      <c r="E28" s="22"/>
    </row>
  </sheetData>
  <mergeCells count="5">
    <mergeCell ref="A20:D20"/>
    <mergeCell ref="A25:D25"/>
    <mergeCell ref="B2:E2"/>
    <mergeCell ref="A11:C11"/>
    <mergeCell ref="A15:D15"/>
  </mergeCells>
  <phoneticPr fontId="1"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ColWidth="11.42578125" defaultRowHeight="12.75" x14ac:dyDescent="0.2"/>
  <sheetData>
    <row r="1" spans="1:5" x14ac:dyDescent="0.2">
      <c r="A1" t="s">
        <v>5</v>
      </c>
      <c r="D1" t="s">
        <v>3</v>
      </c>
    </row>
    <row r="2" spans="1:5" ht="38.25" x14ac:dyDescent="0.2">
      <c r="A2" s="1" t="s">
        <v>0</v>
      </c>
      <c r="B2" s="1" t="s">
        <v>1</v>
      </c>
      <c r="D2" s="1" t="s">
        <v>0</v>
      </c>
      <c r="E2" s="1" t="s">
        <v>1</v>
      </c>
    </row>
    <row r="3" spans="1:5" ht="12.75" customHeight="1" x14ac:dyDescent="0.2">
      <c r="A3">
        <v>1000</v>
      </c>
      <c r="B3">
        <v>5.1100000000000003</v>
      </c>
      <c r="D3">
        <v>1273</v>
      </c>
      <c r="E3">
        <v>2.968</v>
      </c>
    </row>
    <row r="4" spans="1:5" x14ac:dyDescent="0.2">
      <c r="A4">
        <v>2000</v>
      </c>
      <c r="B4">
        <v>2.5299999999999998</v>
      </c>
      <c r="D4">
        <v>2485</v>
      </c>
      <c r="E4">
        <v>1.115</v>
      </c>
    </row>
    <row r="5" spans="1:5" x14ac:dyDescent="0.2">
      <c r="A5">
        <v>3000</v>
      </c>
      <c r="B5">
        <v>1.66</v>
      </c>
      <c r="D5">
        <v>1000</v>
      </c>
      <c r="E5">
        <v>3.9159999999999999</v>
      </c>
    </row>
    <row r="6" spans="1:5" x14ac:dyDescent="0.2">
      <c r="A6">
        <v>4000</v>
      </c>
      <c r="B6">
        <v>1.19</v>
      </c>
      <c r="D6">
        <v>2000</v>
      </c>
      <c r="E6">
        <v>1.55</v>
      </c>
    </row>
    <row r="7" spans="1:5" x14ac:dyDescent="0.2">
      <c r="A7">
        <v>5000</v>
      </c>
      <c r="B7">
        <v>0.98</v>
      </c>
      <c r="D7">
        <v>3000</v>
      </c>
      <c r="E7">
        <v>0.81900000000000017</v>
      </c>
    </row>
    <row r="8" spans="1:5" x14ac:dyDescent="0.2">
      <c r="D8">
        <v>5000</v>
      </c>
      <c r="E8">
        <v>0.15100000000000002</v>
      </c>
    </row>
    <row r="12" spans="1:5" ht="38.25" x14ac:dyDescent="0.2">
      <c r="A12" s="1" t="s">
        <v>2</v>
      </c>
      <c r="B12" s="1" t="s">
        <v>0</v>
      </c>
      <c r="D12" s="1" t="s">
        <v>2</v>
      </c>
      <c r="E12" s="1" t="s">
        <v>0</v>
      </c>
    </row>
    <row r="13" spans="1:5" x14ac:dyDescent="0.2">
      <c r="A13">
        <v>1</v>
      </c>
      <c r="B13">
        <f>(A13/6605.3)^(-1/1.0364)</f>
        <v>4849.8901935488684</v>
      </c>
      <c r="D13">
        <v>1</v>
      </c>
      <c r="E13">
        <f>(D13/78561)^(-1/1.4289)</f>
        <v>2665.9804168776054</v>
      </c>
    </row>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12" sqref="F12"/>
    </sheetView>
  </sheetViews>
  <sheetFormatPr defaultColWidth="11.42578125" defaultRowHeight="12.75" x14ac:dyDescent="0.2"/>
  <sheetData>
    <row r="1" spans="1:5" x14ac:dyDescent="0.2">
      <c r="A1" t="s">
        <v>6</v>
      </c>
      <c r="D1" t="s">
        <v>4</v>
      </c>
    </row>
    <row r="2" spans="1:5" ht="38.25" x14ac:dyDescent="0.2">
      <c r="A2" s="1" t="s">
        <v>0</v>
      </c>
      <c r="B2" s="1" t="s">
        <v>1</v>
      </c>
      <c r="D2" s="1" t="s">
        <v>0</v>
      </c>
      <c r="E2" s="1" t="s">
        <v>1</v>
      </c>
    </row>
    <row r="3" spans="1:5" x14ac:dyDescent="0.2">
      <c r="A3">
        <v>2000</v>
      </c>
      <c r="B3">
        <v>6.87</v>
      </c>
      <c r="D3">
        <v>2287</v>
      </c>
      <c r="E3">
        <v>4.7370000000000001</v>
      </c>
    </row>
    <row r="4" spans="1:5" x14ac:dyDescent="0.2">
      <c r="A4">
        <v>3000</v>
      </c>
      <c r="B4">
        <v>4.5599999999999996</v>
      </c>
      <c r="D4">
        <v>4429</v>
      </c>
      <c r="E4">
        <v>2.3849999999999998</v>
      </c>
    </row>
    <row r="5" spans="1:5" x14ac:dyDescent="0.2">
      <c r="A5">
        <v>4000</v>
      </c>
      <c r="B5">
        <v>3.34</v>
      </c>
      <c r="D5">
        <v>1500</v>
      </c>
      <c r="E5">
        <v>8.02</v>
      </c>
    </row>
    <row r="6" spans="1:5" x14ac:dyDescent="0.2">
      <c r="A6">
        <v>5000</v>
      </c>
      <c r="B6">
        <v>2.63</v>
      </c>
      <c r="D6">
        <v>2500</v>
      </c>
      <c r="E6">
        <v>4.3919999999999995</v>
      </c>
    </row>
    <row r="7" spans="1:5" x14ac:dyDescent="0.2">
      <c r="D7">
        <v>3500</v>
      </c>
      <c r="E7">
        <v>2.8370000000000002</v>
      </c>
    </row>
    <row r="8" spans="1:5" x14ac:dyDescent="0.2">
      <c r="D8">
        <v>5000</v>
      </c>
      <c r="E8">
        <v>1.6380000000000003</v>
      </c>
    </row>
    <row r="11" spans="1:5" ht="38.25" x14ac:dyDescent="0.2">
      <c r="A11" s="1" t="s">
        <v>2</v>
      </c>
      <c r="B11" s="1" t="s">
        <v>0</v>
      </c>
      <c r="D11" s="1" t="s">
        <v>2</v>
      </c>
      <c r="E11" s="1" t="s">
        <v>0</v>
      </c>
    </row>
    <row r="12" spans="1:5" x14ac:dyDescent="0.2">
      <c r="A12">
        <v>16</v>
      </c>
      <c r="B12">
        <f>(A12/20047)^(-1/1.049)</f>
        <v>897.88672706906709</v>
      </c>
      <c r="D12">
        <v>14</v>
      </c>
      <c r="E12">
        <f>(D12/33100)^(-1/1.1415)</f>
        <v>902.60371390490445</v>
      </c>
    </row>
  </sheetData>
  <phoneticPr fontId="1"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defaultColWidth="11.42578125" defaultRowHeight="12.75" x14ac:dyDescent="0.2"/>
  <cols>
    <col min="1" max="4" width="11.42578125" customWidth="1"/>
    <col min="5" max="5" width="27.85546875" customWidth="1"/>
    <col min="6" max="6" width="25.140625" customWidth="1"/>
  </cols>
  <sheetData>
    <row r="1" spans="1:9" ht="26.25" customHeight="1" thickBot="1" x14ac:dyDescent="0.25">
      <c r="A1" s="45" t="s">
        <v>44</v>
      </c>
      <c r="B1" s="29"/>
      <c r="C1" s="29"/>
      <c r="D1" s="29"/>
      <c r="E1" s="29"/>
      <c r="F1" s="29"/>
    </row>
    <row r="2" spans="1:9" s="35" customFormat="1" ht="21" customHeight="1" x14ac:dyDescent="0.2">
      <c r="A2" s="37" t="s">
        <v>63</v>
      </c>
      <c r="B2" s="38" t="s">
        <v>64</v>
      </c>
      <c r="C2" s="38" t="s">
        <v>65</v>
      </c>
      <c r="D2" s="38" t="s">
        <v>66</v>
      </c>
      <c r="E2" s="39" t="s">
        <v>67</v>
      </c>
      <c r="F2" s="34"/>
    </row>
    <row r="3" spans="1:9" s="35" customFormat="1" ht="21" customHeight="1" x14ac:dyDescent="0.2">
      <c r="A3" s="31" t="s">
        <v>45</v>
      </c>
      <c r="B3" s="30" t="s">
        <v>46</v>
      </c>
      <c r="C3" s="30" t="s">
        <v>47</v>
      </c>
      <c r="D3" s="30" t="s">
        <v>48</v>
      </c>
      <c r="E3" s="42" t="s">
        <v>79</v>
      </c>
      <c r="F3" s="59" t="s">
        <v>68</v>
      </c>
      <c r="G3" s="40"/>
      <c r="H3" s="40"/>
      <c r="I3" s="40"/>
    </row>
    <row r="4" spans="1:9" s="35" customFormat="1" ht="21" customHeight="1" x14ac:dyDescent="0.2">
      <c r="A4" s="31" t="s">
        <v>49</v>
      </c>
      <c r="B4" s="30" t="s">
        <v>50</v>
      </c>
      <c r="C4" s="30" t="s">
        <v>51</v>
      </c>
      <c r="D4" s="30" t="s">
        <v>52</v>
      </c>
      <c r="E4" s="42" t="s">
        <v>80</v>
      </c>
      <c r="F4" s="59"/>
      <c r="G4" s="40"/>
      <c r="H4" s="40"/>
      <c r="I4" s="40"/>
    </row>
    <row r="5" spans="1:9" s="35" customFormat="1" ht="21" customHeight="1" x14ac:dyDescent="0.2">
      <c r="A5" s="31" t="s">
        <v>53</v>
      </c>
      <c r="B5" s="30" t="s">
        <v>46</v>
      </c>
      <c r="C5" s="30" t="s">
        <v>47</v>
      </c>
      <c r="D5" s="30" t="s">
        <v>54</v>
      </c>
      <c r="E5" s="42" t="s">
        <v>81</v>
      </c>
      <c r="F5" s="59"/>
      <c r="G5" s="40"/>
      <c r="H5" s="40"/>
      <c r="I5" s="40"/>
    </row>
    <row r="6" spans="1:9" s="35" customFormat="1" ht="21" customHeight="1" x14ac:dyDescent="0.2">
      <c r="A6" s="31" t="s">
        <v>55</v>
      </c>
      <c r="B6" s="30" t="s">
        <v>50</v>
      </c>
      <c r="C6" s="30" t="s">
        <v>51</v>
      </c>
      <c r="D6" s="30" t="s">
        <v>56</v>
      </c>
      <c r="E6" s="42" t="s">
        <v>82</v>
      </c>
      <c r="F6" s="59"/>
      <c r="G6" s="40"/>
      <c r="H6" s="40"/>
      <c r="I6" s="40"/>
    </row>
    <row r="7" spans="1:9" s="35" customFormat="1" ht="21" customHeight="1" x14ac:dyDescent="0.2">
      <c r="A7" s="31" t="s">
        <v>57</v>
      </c>
      <c r="B7" s="30" t="s">
        <v>50</v>
      </c>
      <c r="C7" s="30" t="s">
        <v>58</v>
      </c>
      <c r="D7" s="30" t="s">
        <v>59</v>
      </c>
      <c r="E7" s="36" t="s">
        <v>60</v>
      </c>
      <c r="F7" s="59"/>
      <c r="G7" s="40"/>
      <c r="H7" s="40"/>
      <c r="I7" s="40"/>
    </row>
    <row r="8" spans="1:9" s="35" customFormat="1" ht="21" customHeight="1" thickBot="1" x14ac:dyDescent="0.25">
      <c r="A8" s="32" t="s">
        <v>61</v>
      </c>
      <c r="B8" s="33" t="s">
        <v>46</v>
      </c>
      <c r="C8" s="33" t="s">
        <v>51</v>
      </c>
      <c r="D8" s="33" t="s">
        <v>62</v>
      </c>
      <c r="E8" s="43" t="s">
        <v>83</v>
      </c>
      <c r="F8" s="59"/>
      <c r="G8" s="40"/>
      <c r="H8" s="40"/>
      <c r="I8" s="40"/>
    </row>
    <row r="9" spans="1:9" ht="25.5" customHeight="1" x14ac:dyDescent="0.2"/>
    <row r="10" spans="1:9" ht="25.5" customHeight="1" thickBot="1" x14ac:dyDescent="0.25">
      <c r="A10" s="41" t="s">
        <v>69</v>
      </c>
    </row>
    <row r="11" spans="1:9" ht="25.5" customHeight="1" x14ac:dyDescent="0.2">
      <c r="A11" s="52" t="s">
        <v>65</v>
      </c>
      <c r="B11" s="38" t="s">
        <v>96</v>
      </c>
      <c r="C11" s="38" t="s">
        <v>66</v>
      </c>
      <c r="D11" s="38" t="s">
        <v>97</v>
      </c>
      <c r="E11" s="39" t="s">
        <v>67</v>
      </c>
    </row>
    <row r="12" spans="1:9" ht="25.5" customHeight="1" x14ac:dyDescent="0.2">
      <c r="A12" s="31" t="s">
        <v>70</v>
      </c>
      <c r="B12" s="30"/>
      <c r="C12" s="30"/>
      <c r="D12" s="30"/>
      <c r="E12" s="51"/>
    </row>
    <row r="13" spans="1:9" ht="25.5" customHeight="1" x14ac:dyDescent="0.2">
      <c r="A13" s="31" t="s">
        <v>71</v>
      </c>
      <c r="B13" s="30" t="s">
        <v>72</v>
      </c>
      <c r="C13" s="30"/>
      <c r="D13" s="30" t="s">
        <v>71</v>
      </c>
      <c r="E13" s="46" t="s">
        <v>84</v>
      </c>
      <c r="F13" s="59" t="s">
        <v>99</v>
      </c>
    </row>
    <row r="14" spans="1:9" ht="25.5" customHeight="1" x14ac:dyDescent="0.2">
      <c r="A14" s="50" t="s">
        <v>71</v>
      </c>
      <c r="B14" s="30" t="s">
        <v>73</v>
      </c>
      <c r="C14" s="30" t="s">
        <v>74</v>
      </c>
      <c r="D14" s="30" t="s">
        <v>75</v>
      </c>
      <c r="E14" s="47" t="s">
        <v>91</v>
      </c>
      <c r="F14" s="60"/>
    </row>
    <row r="15" spans="1:9" ht="25.5" customHeight="1" x14ac:dyDescent="0.2">
      <c r="A15" s="31" t="s">
        <v>71</v>
      </c>
      <c r="B15" s="30"/>
      <c r="C15" s="30"/>
      <c r="D15" s="30"/>
      <c r="E15" s="47" t="s">
        <v>92</v>
      </c>
      <c r="F15" s="60"/>
    </row>
    <row r="16" spans="1:9" ht="25.5" customHeight="1" x14ac:dyDescent="0.2">
      <c r="A16" s="31" t="s">
        <v>76</v>
      </c>
      <c r="B16" s="44" t="s">
        <v>78</v>
      </c>
      <c r="C16" s="30" t="s">
        <v>48</v>
      </c>
      <c r="D16" s="30" t="s">
        <v>75</v>
      </c>
      <c r="E16" s="47" t="s">
        <v>86</v>
      </c>
      <c r="F16" s="60"/>
    </row>
    <row r="17" spans="1:6" ht="25.5" customHeight="1" x14ac:dyDescent="0.2">
      <c r="A17" s="50" t="s">
        <v>95</v>
      </c>
      <c r="B17" s="30" t="s">
        <v>73</v>
      </c>
      <c r="C17" s="30" t="s">
        <v>52</v>
      </c>
      <c r="D17" s="30" t="s">
        <v>75</v>
      </c>
      <c r="E17" s="47" t="s">
        <v>87</v>
      </c>
      <c r="F17" s="60"/>
    </row>
    <row r="18" spans="1:6" ht="25.5" customHeight="1" x14ac:dyDescent="0.2">
      <c r="A18" s="31" t="s">
        <v>76</v>
      </c>
      <c r="B18" s="44" t="s">
        <v>78</v>
      </c>
      <c r="C18" s="30" t="s">
        <v>54</v>
      </c>
      <c r="D18" s="30" t="s">
        <v>75</v>
      </c>
      <c r="E18" s="47" t="s">
        <v>88</v>
      </c>
      <c r="F18" s="60"/>
    </row>
    <row r="19" spans="1:6" ht="25.5" customHeight="1" x14ac:dyDescent="0.2">
      <c r="A19" s="50" t="s">
        <v>95</v>
      </c>
      <c r="B19" s="30" t="s">
        <v>73</v>
      </c>
      <c r="C19" s="30" t="s">
        <v>56</v>
      </c>
      <c r="D19" s="30" t="s">
        <v>75</v>
      </c>
      <c r="E19" s="47" t="s">
        <v>89</v>
      </c>
      <c r="F19" s="60"/>
    </row>
    <row r="20" spans="1:6" ht="25.5" customHeight="1" x14ac:dyDescent="0.2">
      <c r="A20" s="50" t="s">
        <v>95</v>
      </c>
      <c r="B20" s="44" t="s">
        <v>98</v>
      </c>
      <c r="C20" s="30" t="s">
        <v>59</v>
      </c>
      <c r="D20" s="30" t="s">
        <v>75</v>
      </c>
      <c r="E20" s="48" t="s">
        <v>85</v>
      </c>
      <c r="F20" s="60"/>
    </row>
    <row r="21" spans="1:6" ht="25.5" customHeight="1" x14ac:dyDescent="0.2">
      <c r="A21" s="31" t="s">
        <v>76</v>
      </c>
      <c r="B21" s="30" t="s">
        <v>73</v>
      </c>
      <c r="C21" s="30" t="s">
        <v>74</v>
      </c>
      <c r="D21" s="30" t="s">
        <v>75</v>
      </c>
      <c r="E21" s="47" t="s">
        <v>90</v>
      </c>
      <c r="F21" s="60"/>
    </row>
    <row r="22" spans="1:6" ht="25.5" customHeight="1" x14ac:dyDescent="0.2">
      <c r="A22" s="31" t="s">
        <v>71</v>
      </c>
      <c r="B22" s="30"/>
      <c r="C22" s="30"/>
      <c r="D22" s="30"/>
      <c r="E22" s="47" t="s">
        <v>93</v>
      </c>
      <c r="F22" s="60"/>
    </row>
    <row r="23" spans="1:6" ht="25.5" customHeight="1" thickBot="1" x14ac:dyDescent="0.25">
      <c r="A23" s="32" t="s">
        <v>77</v>
      </c>
      <c r="B23" s="33"/>
      <c r="C23" s="33"/>
      <c r="D23" s="33"/>
      <c r="E23" s="49" t="s">
        <v>94</v>
      </c>
      <c r="F23" s="60"/>
    </row>
  </sheetData>
  <mergeCells count="2">
    <mergeCell ref="F3:F8"/>
    <mergeCell ref="F13:F23"/>
  </mergeCells>
  <pageMargins left="0.7" right="0.7" top="0.75" bottom="0.75" header="0.3" footer="0.3"/>
  <pageSetup paperSize="9" orientation="portrait" r:id="rId1"/>
  <ignoredErrors>
    <ignoredError sqref="A3:D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Runcard</vt:lpstr>
      <vt:lpstr>Results PI2610</vt:lpstr>
      <vt:lpstr>Results PI2611</vt:lpstr>
      <vt:lpstr>Dataplate setup</vt:lpstr>
      <vt:lpstr>PI2610</vt:lpstr>
      <vt:lpstr>PI2610 on PI</vt:lpstr>
      <vt:lpstr>PI2611</vt:lpstr>
      <vt:lpstr>PI2611 on PI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EPFL-STI-CMI</dc:creator>
  <cp:lastModifiedBy>Dorsaz Julien</cp:lastModifiedBy>
  <cp:lastPrinted>2015-06-17T05:50:08Z</cp:lastPrinted>
  <dcterms:created xsi:type="dcterms:W3CDTF">2007-02-02T13:29:22Z</dcterms:created>
  <dcterms:modified xsi:type="dcterms:W3CDTF">2020-03-24T14:13:15Z</dcterms:modified>
</cp:coreProperties>
</file>